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0" sheetId="1" r:id="rId1"/>
    <sheet name="SO 101_001" sheetId="2" r:id="rId2"/>
    <sheet name="SO 101_001.1" sheetId="3" r:id="rId3"/>
    <sheet name="SO 101_002" sheetId="4" r:id="rId4"/>
    <sheet name="SO 101_003" sheetId="5" r:id="rId5"/>
    <sheet name="SO 182_001" sheetId="6" r:id="rId6"/>
    <sheet name="SO 182_002" sheetId="7" r:id="rId7"/>
    <sheet name="SO 301_001" sheetId="8" r:id="rId8"/>
    <sheet name="SO 301_002" sheetId="9" r:id="rId9"/>
    <sheet name="SO 351" sheetId="10" r:id="rId10"/>
  </sheets>
  <definedNames/>
  <calcPr/>
  <webPublishing/>
</workbook>
</file>

<file path=xl/sharedStrings.xml><?xml version="1.0" encoding="utf-8"?>
<sst xmlns="http://schemas.openxmlformats.org/spreadsheetml/2006/main" count="3917" uniqueCount="933">
  <si>
    <t>ASPE10</t>
  </si>
  <si>
    <t>S</t>
  </si>
  <si>
    <t>Firma: ÚDRŽBA SILNIC Královéhradeckého kraje a.s.</t>
  </si>
  <si>
    <t>Soupis prací objektu</t>
  </si>
  <si>
    <t xml:space="preserve">Stavba: </t>
  </si>
  <si>
    <t>36525h</t>
  </si>
  <si>
    <t>II/325 Chlum – Velký Vřešťov – Mostek, část II (km 17,788 – 18,470)_KHK_30092021_neoceněný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</si>
  <si>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</si>
  <si>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</si>
  <si>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</si>
  <si>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</si>
  <si>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</si>
  <si>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</si>
  <si>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</si>
  <si>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</si>
  <si>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</si>
  <si>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</si>
  <si>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</si>
  <si>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</si>
  <si>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</si>
  <si>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</si>
  <si>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</si>
  <si>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</si>
  <si>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</si>
  <si>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</si>
  <si>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</si>
  <si>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</si>
  <si>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</si>
  <si>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</si>
  <si>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</si>
  <si>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</si>
  <si>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</si>
  <si>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</si>
  <si>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</si>
  <si>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</si>
  <si>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</si>
  <si>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</si>
  <si>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</si>
  <si>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</si>
  <si>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</si>
  <si>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</si>
  <si>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Zajištění stavby proti škodám na okolních pozemcích a objektech.   
Délka stavby 693m včetně SO 182, 301, 351.  
Pevná cena.</t>
  </si>
  <si>
    <t>VV</t>
  </si>
  <si>
    <t>Zahrnuje všechny stavební objekty. 
1=1,000 [A]</t>
  </si>
  <si>
    <t>TS</t>
  </si>
  <si>
    <t>zahrnuje veškeré náklady spojené s objednatelem požadovanými zařízeními</t>
  </si>
  <si>
    <t>02811</t>
  </si>
  <si>
    <t>PRŮZKUMNÉ PRÁCE GEOTECHNICKÉ NA POVRCHU</t>
  </si>
  <si>
    <t>Zajištění stávajícího stavu zástavby a objektů, které mohou být dotčeny stavbou před započetím, v průběhu a na konci stavebních prací.  
Zdokumentování (pasportizace) stávajícího stavu konstrukcí, objektů, pozemků apod., které budou stavbou dotčeny vč. fotodokumentace, projednání a odsouhlasení dotčenými osobami, správci, vlastníky.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akce)  
Délka stavby 693m včetně SO 182, 301, 351.  
Pevná cena.</t>
  </si>
  <si>
    <t>1=1,000 [A]</t>
  </si>
  <si>
    <t>zahrnuje veškeré náklady spojené s objednatelem požadovanými pracemi</t>
  </si>
  <si>
    <t>02910</t>
  </si>
  <si>
    <t>OSTATNÍ POŽADAVKY - ZEMĚMĚŘIČSKÁ MĚŘENÍ</t>
  </si>
  <si>
    <t>"Zaměření skutečného provedení díla ke kolaudaci stavby.  
3x tištěné paré + 1x CD"  
Délka stavby 693m včetně SO 182, 301, 351.  
Pevná cena.</t>
  </si>
  <si>
    <t>02911</t>
  </si>
  <si>
    <t>a</t>
  </si>
  <si>
    <t>OSTATNÍ POŽADAVKY - GEODETICKÉ ZAMĚŘENÍ</t>
  </si>
  <si>
    <t>"Veškerá nutná zaměření nutná k realizaci díla (např. zaměření stavby před  
výstavbou, vytyčení stavby a obvodu staveniště apod.) a k uvedení stavby do  
užívání a řádnému předání dokončeného díla.  
vytyčení stavby (3x tištěná, 1xCD), zřízení vytyčovací sítě stavby"  
Vytyčování během realizace stavby.  
Délka stavby 693m včetně SO 182, 301, 351.  
Pevná cena.</t>
  </si>
  <si>
    <t>b</t>
  </si>
  <si>
    <t>Geometrický oddělovací plán pro majetkové vypořádání vlastnických vztahů, potvrzený katastrálním úřadem.   
Vypracování geometrických plánů pro majetkové vypořádání (12x tiskem)  
Délka stavby 693m včetně SO 182, 301, 351.  
Pevná cena.</t>
  </si>
  <si>
    <t>c</t>
  </si>
  <si>
    <t>Zaměření vrstev pro určení kubatur sanací a pro určení kubatur konstrukčních vrstev a celkových plošných a délkových výměr.  
Délka stavby 693m včetně SO 182, 301, 351.   
Pevná cena.</t>
  </si>
  <si>
    <t>Zahrnuje všechny stavební objekty..  
1=1,000 [A]</t>
  </si>
  <si>
    <t>7</t>
  </si>
  <si>
    <t>02940</t>
  </si>
  <si>
    <t>OSTATNÍ POŽADAVKY - VYPRACOVÁNÍ DOKUMENTACE</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</si>
  <si>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Délka stavby 693m včetně SO 182, 301, 351.  
Pevná cena.</t>
  </si>
  <si>
    <t>Zahrnuje všechny stavební objekty.  
  1=1,000 [A]</t>
  </si>
  <si>
    <t>8</t>
  </si>
  <si>
    <t>02943</t>
  </si>
  <si>
    <t>OSTATNÍ POŽADAVKY - VYPRACOVÁNÍ RDS</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</si>
  <si>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Havarijní plán a protipovoďový plán (2x tištěné paré).   
Zadavatel poskytne otevřený formát *.dwg.   
Délka stavby 693m včetně SO 182, 301, 351.  
Pevná cena.</t>
  </si>
  <si>
    <t>Zahrnuje všechny stavební objekty. 
 1=1,000 [A]</t>
  </si>
  <si>
    <t>02946</t>
  </si>
  <si>
    <t>OSTAT POŽADAVKY - FOTODOKUMENTACE</t>
  </si>
  <si>
    <t>1x měsíčně sada barevných fotografií v tištěné i elektronické formě   
3x závěrečná fotodokumentace v albu s popisem v tištěné i elektronické podobě  
Délka stavby 693m.  
Pevná cena.</t>
  </si>
  <si>
    <t>Zahrnuje všechny stavební objekty.  
1=1,000 [A]</t>
  </si>
  <si>
    <t>položka zahrnuje:  
- fotodokumentaci zadavatelem požadovaného děje a konstrukcí v požadovaných časových intervalech  
- zadavatelem specifikované výstupy (fotografie v papírovém a digitálním formátu) v požadovaném počtu</t>
  </si>
  <si>
    <t>02990</t>
  </si>
  <si>
    <t>OSTATNÍ POŽADAVKY - INFORMAČNÍ TABULE</t>
  </si>
  <si>
    <t>Náklady na zřízení informační tabule (1ks na celou stavbu) s údaji o stavbě s textem dle vzoru objednatele IROP, včetně 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</si>
  <si>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</si>
  <si>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11</t>
  </si>
  <si>
    <t>02992</t>
  </si>
  <si>
    <t>R</t>
  </si>
  <si>
    <t>OSTATNÍ POŽADAVKY - PAMĚTNÍ DESKA</t>
  </si>
  <si>
    <t>KUS</t>
  </si>
  <si>
    <t>Osazení na kamenném podstavci po dokončení stavby dle vzoru objednatele (dle požadavků IROP).   
Pevná cena.</t>
  </si>
  <si>
    <t>12</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</si>
  <si>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</si>
  <si>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</si>
  <si>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Délka stavby 693m včetně SO 182, 301, 351.  
Pevná cena.</t>
  </si>
  <si>
    <t>zahrnuje objednatelem povolené náklady na požadovaná zařízení zhotovitele</t>
  </si>
  <si>
    <t>Objekt:</t>
  </si>
  <si>
    <t>SO 101</t>
  </si>
  <si>
    <t>SILNICE II/325 KM 17,788 - 18,470 DOUBRAVICE</t>
  </si>
  <si>
    <t>O1</t>
  </si>
  <si>
    <t>001</t>
  </si>
  <si>
    <t>Silnice II/325</t>
  </si>
  <si>
    <t>014122</t>
  </si>
  <si>
    <t>POPLATKY ZA SKLÁDKU TYP S-OO (OSTATNÍ ODPAD)</t>
  </si>
  <si>
    <t>T</t>
  </si>
  <si>
    <t>poplatek za uložení výkopu na skládku, poplatek za uložení sejmutého drnu ze stáv. příkopů a krajnic  
- skládka dle zadávacích podmínek v režii dodavatele s poplatkem a evidencí</t>
  </si>
  <si>
    <t>položka12373:3692,5=3 692,500 [A] 
položka13173 - položka17411:192,318-83,756=108,562 [B] 
položka11130:2211*0,15=331,650 [C] 
položka11332:1495,89=1 495,890 [D] 
položka12932:205*0,5=102,500 [E] 
Celkem: (A+B+C+D+E)*1,8=10 315,984 [F]</t>
  </si>
  <si>
    <t>zahrnuje veškeré poplatky provozovateli skládky související s uložením odpadu na skládce.</t>
  </si>
  <si>
    <t>015130</t>
  </si>
  <si>
    <t>POPLATKY ZA LIKVIDACŮ ODPADŮ NEKONTAMINOVANÝCH - 17 03 02 VYBOURANÝ ASFALTOVÝ BETON BEZ DEHTU</t>
  </si>
  <si>
    <t>poplatky za uložení zpevněných ploch s asf. pojivem - skládka dle zadávacích podmínek v režii dodavatele s poplatkem a evidencí.</t>
  </si>
  <si>
    <t>položka č.11333:226,65*1,9=430,635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</si>
  <si>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</si>
  <si>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</si>
  <si>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BETON Z DEMOLIC OBJEKTŮ, ZÁKLADŮ TV</t>
  </si>
  <si>
    <t>poplatky za uložení betonových částí objektů - skládka dle zadávacích podmínek v režii dodavatele s poplatkem a evidencí.</t>
  </si>
  <si>
    <t>položka11328:31,8*0,1*2,3=7,314 [A] 
položka96615:18*2,3=41,400 [B] 
položka966345:9*0,188=1,692 [C] 
položka 966346:36*0,304=10,944 [D] 
položka 966357:13*0,412=5,356 [E] 
položka 966358:10*0,564=5,640 [F] 
položka 96688:2*3,2=6,400 [G] 
Celkem: A+B+C+D+E+F+G=78,746 [H]</t>
  </si>
  <si>
    <t>Zemní práce</t>
  </si>
  <si>
    <t>11090</t>
  </si>
  <si>
    <t>VŠEOBECNÉ VYKLIZENÍ OSTATNÍCH PLOCH</t>
  </si>
  <si>
    <t>M2</t>
  </si>
  <si>
    <t>odstranění všech překážek v obvodu stavby, které se mohou vyskytovat pod úrovní terénu  
a nebyly blíže specifikovány a zaznamenány  
čerpáno se souhlasem TD a objednatele</t>
  </si>
  <si>
    <t>rozsah dle TZ a DZ 
(7267+486)=7 753,000 [A]</t>
  </si>
  <si>
    <t>zahrnuje odstranění všech překážek pro uskutečnění stavby</t>
  </si>
  <si>
    <t>11120</t>
  </si>
  <si>
    <t>ODSTRANĚNÍ KŘOVIN</t>
  </si>
  <si>
    <t>dle dendrologického průzkumu</t>
  </si>
  <si>
    <t>30=30,000 [A]</t>
  </si>
  <si>
    <t>odstranění křovin a stromů do průměru 100 mm  
doprava dřevin bez ohledu na vzdálenost  
spálení na hromadách nebo štěpkování</t>
  </si>
  <si>
    <t>11130</t>
  </si>
  <si>
    <t>SEJMUTÍ DRNU</t>
  </si>
  <si>
    <t>sejmutí drnu v tl. 150 mm ze stáv. příkopů a podél komunikace  
planimetrováno z příčných řezů - viz. kubaturový list  
včetně odvozu  na skládku</t>
  </si>
  <si>
    <t>2211=2 211,000 [A]</t>
  </si>
  <si>
    <t>včetně vodorovné dopravy  a uložení na skládku</t>
  </si>
  <si>
    <t>11201</t>
  </si>
  <si>
    <t>KÁCENÍ STROMŮ D KMENE DO 0,5M S ODSTRANĚNÍM PAŘEZŮ</t>
  </si>
  <si>
    <t>kácení mimolesní zeleně dle dendrologického průzkumu  
zhotovitel v celkové ceně díla zohlední možnost následného využití dřeva  
větve budou po rozdrcení odvezeny do kompostárny</t>
  </si>
  <si>
    <t>do průměru 50cm:  8=8,000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</si>
  <si>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</si>
  <si>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11328</t>
  </si>
  <si>
    <t>ODSTRANĚNÍ PŘÍKOPŮ, ŽLABŮ A RIGOLŮ Z PŘÍKOPOVÝCH TVÁRNIC</t>
  </si>
  <si>
    <t>odstranění stáv.bet.žlabu včetně podkladu, vč. odvozu a uložení na skládku  
délky odečteny ze situace</t>
  </si>
  <si>
    <t>0,6*(6+31+16)=31,800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</si>
  <si>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</si>
  <si>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</si>
  <si>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</si>
  <si>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M3</t>
  </si>
  <si>
    <t>odstranění nestmelených podkl. vrstev vozovky, vč. odvozu a uložení na skládku  
planimetrováno ze situace programem autocad (rozsah dle zaměření stáv. vozovky)  
v místě plné konstrukce vozovky  
 v průměrné tloušťce 330mm</t>
  </si>
  <si>
    <t>4533*0,33=1 495,890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</si>
  <si>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</si>
  <si>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</si>
  <si>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</si>
  <si>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odstranění zbytku podkl. asf. vrstev vozovky , vč. odvozu a uložení na skládku  
 v průměrné tloušťce 50mm  
planimetrováno ze situace programem autocad (rozsah dle zaměření stáv. vozovky)  
v místě plné konstrukce vozovky</t>
  </si>
  <si>
    <t>4533*0,05=226,650 [A]</t>
  </si>
  <si>
    <t>11372</t>
  </si>
  <si>
    <t>FRÉZOVÁNÍ ZPEVNĚNÝCH PLOCH ASFALTOVÝCH</t>
  </si>
  <si>
    <t>frézování vozovky v průměrné tl. 60 mm  v místě plné konstrukce vozovky  
planimetrováno ze situace programem autocad (rozsah dle zaměření stáv. vozovky)  
položka je včetně odvozu a ukládky na meziskládku, bude částečně využito do krajnic a hospodářských sjezdů  
případně na skládku (nevyužitý zbytek frézovaného materiálu) dle ZOP do dodavatelem určené vzdálenosti, zhotovitel v ceně zohlední  zpětné využití recyklovaného materiálu</t>
  </si>
  <si>
    <t>4533*0,06=271,980 [A]</t>
  </si>
  <si>
    <t>Položka zahrnuje veškerou manipulaci s vybouranou sutí a s vybouranými hmotami vč. uložení na skládku</t>
  </si>
  <si>
    <t>113765</t>
  </si>
  <si>
    <t>FRÉZOVÁNÍ DRÁŽKY PRŮŘEZU DO 600MM2 V ASFALTOVÉ VOZOVCE</t>
  </si>
  <si>
    <t>M</t>
  </si>
  <si>
    <t>proříznutí spáry mezi přídlažbou a vozovkou, v místě ul. vpustí a v místě napojení na stáv. vozovku (30X15)   
zalití viz. pol.931315  
včetně odvozu, uložení a poplatku na skládku</t>
  </si>
  <si>
    <t>odečteno ze situace 
podél obrubníků:1332+14=1 346,000 [A] 
v místě napojení na stáv. vozovku:21=21,000 [B] 
v místě ul.vpustí a poklopů:22*1,5+2*20=73,000 [C] 
Celkem: A+B+C=1 440,000 [D]</t>
  </si>
  <si>
    <t>Položka zahrnuje veškerou manipulaci s vybouranou sutí a s vybouranými hmotami vč. uložení na skládku.</t>
  </si>
  <si>
    <t>13</t>
  </si>
  <si>
    <t>121102</t>
  </si>
  <si>
    <t>SEJMUTÍ ORNICE NEBO LESNÍ PŮDY S ODVOZEM DO 2KM</t>
  </si>
  <si>
    <t>sejmutí ornice z pozemků ZPF vč. uložení na mezideponie</t>
  </si>
  <si>
    <t>sejmutá ornice ZPF - trvalý zábor: 187*0,3=56,100 [A]</t>
  </si>
  <si>
    <t>položka zahrnuje sejmutí ornice bez ohledu na tloušťku vrstvy a její vodorovnou dopravu  
nezahrnuje uložení na trvalou skládku</t>
  </si>
  <si>
    <t>14</t>
  </si>
  <si>
    <t>12373</t>
  </si>
  <si>
    <t>ODKOP PRO SPOD STAVBU SILNIC A ŽELEZNIC TŘ. I</t>
  </si>
  <si>
    <t>výkop, včetně odvozu, uložení na skládku do dodavatelem určené vzdálesnosti  
planimetrováno z příčných řezů - viz. kubaturový list a situace - křižovatka v ZÚ - KM 0,020</t>
  </si>
  <si>
    <t>3512+361*0,5=3 692,500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</si>
  <si>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</si>
  <si>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</si>
  <si>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12573</t>
  </si>
  <si>
    <t>A</t>
  </si>
  <si>
    <t>VYKOPÁVKY ZE ZEMNÍKŮ A SKLÁDEK TŘ. I</t>
  </si>
  <si>
    <t>nákup, natěžení a dovoz vhodného materiálu dle ČSN 736133  
zemní krajnice - položka 17310, aktivní zóna - položka 17130  
planimetrováno z příčných řezů - viz. kubaturový list a situace  - křižovatka v ZÚ - KM 0,020</t>
  </si>
  <si>
    <t>aktivní zóna:2984,5=2 984,500 [A] 
zemní krajnice:203,56=203,560 [B] 
Celkem: A+B=3 188,060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</si>
  <si>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</si>
  <si>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t>
  </si>
  <si>
    <t>B</t>
  </si>
  <si>
    <t>nákup, natěžení a dovoz ornice na ohumusování  
planimetrováno z příčných řezů - viz. kubaturový list a situace  - křižovatka v ZÚ - KM 0,020</t>
  </si>
  <si>
    <t>(1501+30)*0,15=229,650 [A]</t>
  </si>
  <si>
    <t>17</t>
  </si>
  <si>
    <t>12932</t>
  </si>
  <si>
    <t>ČIŠTĚNÍ PŘÍKOPŮ OD NÁNOSU DO 0,5M3/M</t>
  </si>
  <si>
    <t>pročištění a reprofilace stávajícího příkopu  
odečteno ze situace</t>
  </si>
  <si>
    <t>40+165=205,000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</si>
  <si>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</si>
  <si>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18</t>
  </si>
  <si>
    <t>13173</t>
  </si>
  <si>
    <t>HLOUBENÍ JAM ZAPAŽ I NEPAŽ TŘ. I</t>
  </si>
  <si>
    <t>jámy pro propustky (bet. prahy, základy, dlažba...)  
výkop, včetně odvozu přebytku, uložení na skládku do dodavatelem určené vzdálesnosti</t>
  </si>
  <si>
    <t>kubatury vypočteny z výkresu propustků 
propustek v km 0,380:8*3,5*1,4+7,35*2,2+1,8*1,8*1,9+0,3*2*7,35=65,936 [A] 
propustek v km 0,529:3,3*6,7*2,2+11,5*2,2+3*6,6*2,3+0,3*2*11,5=126,382 [B] 
Celkem: A+B=192,318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</si>
  <si>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</si>
  <si>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</si>
  <si>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17130</t>
  </si>
  <si>
    <t>ULOŽENÍ SYPANINY DO NÁSYPŮ V AKTIVNÍ ZÓNĚ SE ZHUTNĚNÍM</t>
  </si>
  <si>
    <t>tl. 0,50 m, hutnění 45MPa, nenamrzavý, nenasákavý materiál fr.0/125, CBR více než 15%  
v souladu s  ČSN 73 6133 a ČSN 721006  
planimetrováno z příčných řezů - viz. kubaturový list a situace  - křižovatka v ZÚ - KM 0,020</t>
  </si>
  <si>
    <t>2804+361*0,5=2 984,500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</si>
  <si>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</si>
  <si>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</si>
  <si>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17310</t>
  </si>
  <si>
    <t>ZEMNÍ KRAJNICE A DOSYPÁVKY SE ZHUTNĚNÍM</t>
  </si>
  <si>
    <t>dodatečný násyp v místech krajnic se zhutněním,hutnění 100%PS, materiál vhodný dle ČSN 736133  
dosypávka zemní krajnice planimetrováno ze vzorových příčných řezů a situace</t>
  </si>
  <si>
    <t>délka * plocha z řezu 
1332*0,15+14*0,2+8*0,12=203,560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</si>
  <si>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</si>
  <si>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</si>
  <si>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17411</t>
  </si>
  <si>
    <t>ZÁSYP JAM A RÝH ZEMINOU SE ZHUTNĚNÍM</t>
  </si>
  <si>
    <t>zhutněný zásyp v místě propustků  
zásyp na výtoku propustku v km 0,529 bude proveden z nepropustného materiálu</t>
  </si>
  <si>
    <t>kubatury vypočteny z výkresu propustků 
propustek v km 0,380:8*2,5*1,2+0,8*0,8*1,9=25,216 [A] 
propustek v km 0,529:2,3*6,7*2,0+2*6,6*2,1=58,540 [B] 
Celkem: A+B=83,756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</si>
  <si>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</si>
  <si>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</si>
  <si>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17581</t>
  </si>
  <si>
    <t>OBSYP POTRUBÍ A OBJEKTŮ Z NAKUPOVANÝCH MATERIÁLŮ</t>
  </si>
  <si>
    <t>obsyp propustků ze ŠD fr. 0/32  
Kompletní provedení včetně  nákupu a dodávky, včetně všech souvisejících prací (např.natěžení, dopravy, uložení,úprava, hutnění, atp.).  
Veškeré práce a použitý materiál musí být odsouhlasen TDI.</t>
  </si>
  <si>
    <t>kubatury vypočteny z výkresu propustků 
propustek v km 0,380:7,35*1,5=11,025 [A] 
propustek v km 0,529:11,5*1,5=17,250 [B] 
Celkem: A+B=28,275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</si>
  <si>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</si>
  <si>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23</t>
  </si>
  <si>
    <t>18110</t>
  </si>
  <si>
    <t>ÚPRAVA PLÁNĚ SE ZHUTNĚNÍM V HORNINĚ TŘ. I</t>
  </si>
  <si>
    <t>úprava pláně v místě plné konstrukce vozovky  
planimetrováno z příčných řezů - viz. kubaturový list a situace  - křižovatka v ZÚ - KM 0,020</t>
  </si>
  <si>
    <t>5598+361=5 959,000 [A]</t>
  </si>
  <si>
    <t>položka zahrnuje úpravu pláně včetně vyrovnání výškových rozdílů. Míru zhutnění určuje projekt.</t>
  </si>
  <si>
    <t>24</t>
  </si>
  <si>
    <t>18222</t>
  </si>
  <si>
    <t>ROZPROSTŘENÍ ORNICE VE SVAHU V TL DO 0,15M</t>
  </si>
  <si>
    <t>dovoz a natěžení viz. položka 12573b  
ornice na ohumusování  
planimetrováno z příčných řezů - viz. kubaturový list a situace  - křižovatka v ZÚ - KM 0,020</t>
  </si>
  <si>
    <t>1501+30=1 531,000 [A]</t>
  </si>
  <si>
    <t>položka zahrnuje:  
nutné přemístění ornice z dočasných skládek vzdálených do 50m  
rozprostření ornice v předepsané tloušťce ve svahu přes 1:5</t>
  </si>
  <si>
    <t>25</t>
  </si>
  <si>
    <t>18241</t>
  </si>
  <si>
    <t>ZALOŽENÍ TRÁVNÍKU RUČNÍM VÝSEVEM</t>
  </si>
  <si>
    <t>viz. položka 18222 :1501+30=1 531,000 [A]</t>
  </si>
  <si>
    <t>Zahrnuje dodání předepsané travní směsi, její výsev na ornici, zalévání, první pokosení, to vše bez ohledu na sklon terénu</t>
  </si>
  <si>
    <t>26</t>
  </si>
  <si>
    <t>18247</t>
  </si>
  <si>
    <t>OŠETŘOVÁNÍ TRÁVNÍKU</t>
  </si>
  <si>
    <t>viz.pol.18241  
1501+30=1 531,000 [A]</t>
  </si>
  <si>
    <t>Zahrnuje pokosení se shrabáním, naložení shrabků na dopravní prostředek, s odvozem a se složením, to vše bez ohledu na sklon terénu  
zahrnuje nutné zalití a hnojení</t>
  </si>
  <si>
    <t>27</t>
  </si>
  <si>
    <t>18481</t>
  </si>
  <si>
    <t>OCHRANA STROMŮ BEDNĚNÍM</t>
  </si>
  <si>
    <t>bednění pro ochranu kmenů stromů určených k ochraně v blízkosti stavby, vč.odstranění po stavbě  
bednění z latí výšky 2 m, předpoklad 10 ks stromů  
čerpáno se souhlasem TD a objednatele</t>
  </si>
  <si>
    <t>10*2=20,000 [A]</t>
  </si>
  <si>
    <t>položka zahrnuje veškerý materiál, výrobky a polotovary, včetně mimostaveništní a vnitrostaveništní dopravy (rovněž přesuny), včetně naložení a složení, případně s uložením</t>
  </si>
  <si>
    <t>28</t>
  </si>
  <si>
    <t>184B14</t>
  </si>
  <si>
    <t>VYSAZOVÁNÍ STROMŮ LISTNATÝCH S BALEM OBVOD KMENE DO 14CM, PODCHOZÍ VÝŠ MIN 2,2M</t>
  </si>
  <si>
    <t>náhradní výsadba 4ks stromků</t>
  </si>
  <si>
    <t>4=4,000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</si>
  <si>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</si>
  <si>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</si>
  <si>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29</t>
  </si>
  <si>
    <t>21150</t>
  </si>
  <si>
    <t>SANAČNÍ ŽEBRA Z KAMENIVA</t>
  </si>
  <si>
    <t>výměna podloží pod propustky za nenamrzavý propustný materiál v tl.0,3m  
Kompletní provedení včetně  dopravy z meziskládky, uložení,úprava vhodného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čerpáno se souhlasem TD a objednatele</t>
  </si>
  <si>
    <t>kubatury vypočteny z výkresu propustků 
propustek v km 0,380:7,35*0,3*2=4,410 [A] 
propustek v km 0,529:11,5*0,3*2=6,900 [B] 
Celkem: A+B=11,310 [C]</t>
  </si>
  <si>
    <t>položka zahrnuje dodávku předepsaného kameniva, mimostaveništní a vnitrostaveništní dopravu a jeho uložení  
není-li v zadávací dokumentaci uvedeno jinak, jedná se o nakupovaný materiál</t>
  </si>
  <si>
    <t>30</t>
  </si>
  <si>
    <t>21197</t>
  </si>
  <si>
    <t>OPLÁŠTĚNÍ ODVODŇOVACÍCH ŽEBER Z GEOTEXTILIE</t>
  </si>
  <si>
    <t>separační geotextílie  v souladu s TP97, odolnost proti protlačení (CBR test) větší než 2kN, odolnost proti proražení menší než 20 mm, tažnost větší než 10%</t>
  </si>
  <si>
    <t>viz. pol.21262 
(474+548+103+64)*2,5=2 972,500 [A]</t>
  </si>
  <si>
    <t>položka zahrnuje dodávku předepsané geotextilie, mimostaveništní a vnitrostaveništní dopravu a její uložení včetně potřebných přesahů (nezapočítávají se do výměry)</t>
  </si>
  <si>
    <t>31</t>
  </si>
  <si>
    <t>21262</t>
  </si>
  <si>
    <t>TRATIVODY KOMPLET Z TRUB Z PLAST HMOT DN DO 100MM</t>
  </si>
  <si>
    <t>trativody DN100 z HDPE SN8   
odečteno ze situace programem autocad</t>
  </si>
  <si>
    <t>474+548+103+64=1 189,000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</si>
  <si>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</si>
  <si>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t>
  </si>
  <si>
    <t>21361</t>
  </si>
  <si>
    <t>DRENÁŽNÍ VRSTVY Z GEOTEXTILIE</t>
  </si>
  <si>
    <t>separační geotextílie v souladu s TP97  
odolnost proti protlačení (CBR test) větší než 3kN  
odolnost proti proražení menší než 10 mm  
tažnost větší než 50%  
v místě propustků  
čerpáno se souhlasem TD a objednatele</t>
  </si>
  <si>
    <t>kubatury vypočteny z výkresu propustků 
propustek v km 0,380:7,35*6=44,100 [A] 
propustek v km 0,529:11,5*6=69,000 [B] 
Celkem: A+B=113,100 [C]</t>
  </si>
  <si>
    <t>Položka zahrnuje:  
- dodávku předepsané geotextilie (včetně nutných přesahů) pro drenážní vrstvu, včetně mimostaveništní a vnitrostaveništní dopravy  
- provedení drenážní vrstvy předepsaných rozměrů a předepsaného tvaru</t>
  </si>
  <si>
    <t>33</t>
  </si>
  <si>
    <t>27152</t>
  </si>
  <si>
    <t>POLŠTÁŘE POD ZÁKLADY Z KAMENIVA DRCENÉHO</t>
  </si>
  <si>
    <t>štěrkopískový podsyp v tl.100mm  
viz. výkresy propustků</t>
  </si>
  <si>
    <t>kubatury vypočteny z výkresu propustků 
propustek v km 0,380:2*0,1*6,5=1,300 [A] 
propustek v km 0,529:2*0,1*(5,5+5,5)=2,200 [B] 
Celkem: A+B=3,500 [C]</t>
  </si>
  <si>
    <t>34</t>
  </si>
  <si>
    <t>272313</t>
  </si>
  <si>
    <t>ZÁKLADY Z PROSTÉHO BETONU DO C16/20</t>
  </si>
  <si>
    <t>podkladní beton C12/15 X0 tl.100mm</t>
  </si>
  <si>
    <t>kubatury vypočteny z výkresu propustků 
propustek v km 0,380:1,2*0,1*5,7+1,6*1,6*0,1=0,940 [A] 
propustek v km 0,529:1,35*0,1*4,7+1,2*0,1*4,7=1,199 [B] 
Celkem: A+B=2,139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</si>
  <si>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</si>
  <si>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35</t>
  </si>
  <si>
    <t>272314</t>
  </si>
  <si>
    <t>ZÁKLADY Z PROSTÉHO BETONU DO C25/30</t>
  </si>
  <si>
    <t>propustky - bet.základ z C25/30 XF3</t>
  </si>
  <si>
    <t>kubatury vypočteny z výkresu propustků 
propustek v km 0,380:1*0,75*5,5=4,125 [A] 
propustek v km 0,529:1,15*0,75*4,5+1*0,75*4,5=7,256 [B] 
Celkem: A+B=11,381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</si>
  <si>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</si>
  <si>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36</t>
  </si>
  <si>
    <t>272315</t>
  </si>
  <si>
    <t>ZÁKLADY Z PROSTÉHO BETONU DO C30/37</t>
  </si>
  <si>
    <t>betonový práh u kamenné dlažby  
beton C30/37 XF4</t>
  </si>
  <si>
    <t>kubatury vypočteny z výkresu propustků 
propustek v km 0,380:1,8*0,25=0,450 [A] 
propustek v km 0,529:1,8*0,25+3,4*0,3=1,470 [B] 
Celkem: A+B=1,920 [C]</t>
  </si>
  <si>
    <t>37</t>
  </si>
  <si>
    <t>272365</t>
  </si>
  <si>
    <t>VÝZTUŽ ZÁKLADŮ Z OCELI 10505, B500B</t>
  </si>
  <si>
    <t>viz.výkres propustků</t>
  </si>
  <si>
    <t>(19,36+27,83)/1000=0,047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</si>
  <si>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</si>
  <si>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</si>
  <si>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38</t>
  </si>
  <si>
    <t>311314</t>
  </si>
  <si>
    <t>ZDI A STĚNY PODP A VOL Z PROST BET DO C25/30</t>
  </si>
  <si>
    <t>čela propustků</t>
  </si>
  <si>
    <t>kubatury vypočteny z výkresu propustků 
propustek v km 0,380:1,8*0,6*5,5=5,940 [A] 
propustek v km 0,529:2,15*0,75*4,5+1,5*0,6*4,5=11,306 [B] 
Celkem: A+B=17,246 [C]</t>
  </si>
  <si>
    <t>39</t>
  </si>
  <si>
    <t>317325</t>
  </si>
  <si>
    <t>ŘÍMSY ZE ŽELEZOBETONU DO C30/37</t>
  </si>
  <si>
    <t>římsy propustků</t>
  </si>
  <si>
    <t>kubatury vypočteny z výkresu propustků 
propustek v km 0,380:0,2*5,5=1,100 [A] 
propustek v km 0,529:0,2*4,5+0,17*4,5=1,665 [B] 
Celkem: A+B=2,765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</si>
  <si>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</si>
  <si>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40</t>
  </si>
  <si>
    <t>317365</t>
  </si>
  <si>
    <t>VÝZTUŽ ŘÍMS Z OCELI 10505, B500B</t>
  </si>
  <si>
    <t>výztuž říms propustků - viz. výkres propustků</t>
  </si>
  <si>
    <t>(137,63+183,49)/1000=0,321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</si>
  <si>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</si>
  <si>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</si>
  <si>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41</t>
  </si>
  <si>
    <t>451314</t>
  </si>
  <si>
    <t>PODKLADNÍ A VÝPLŇOVÉ VRSTVY Z PROSTÉHO BETONU C25/30</t>
  </si>
  <si>
    <t>beton pod kamennou dlažbu  C20/25n - XF3 tl. 100 mm  
planimetrováno z výkresu propustku programem autocad</t>
  </si>
  <si>
    <t>pod kamennou dlažbu:(2*1,2+3,3*0,7+2*1,5)*0,1=0,771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</si>
  <si>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</si>
  <si>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t>
  </si>
  <si>
    <t>45152</t>
  </si>
  <si>
    <t>PODKLADNÍ A VÝPLŇOVÉ VRSTVY Z KAMENIVA DRCENÉHO</t>
  </si>
  <si>
    <t>podsyp propustků ze ŠD fr. 0/22, včetně hutnění   
Kompletní provedení včetně  nákupu a dodávky, včetně všech souvisejících prací (např.natěžení, dopravy, uložení,úprava, hutnění, atp.).  
Veškeré práce a použitý materiál musí být odsouhlasen TDI.</t>
  </si>
  <si>
    <t>kubatury vypočteny z výkresu propustků 
propustek v km 0,380:7,35*0,2*2=2,940 [A] 
propustek v km 0,529:11,5*0,2*2=4,600 [B] 
Celkem: A+B=7,540 [C]</t>
  </si>
  <si>
    <t>43</t>
  </si>
  <si>
    <t>465512</t>
  </si>
  <si>
    <t>DLAŽBY Z LOMOVÉHO KAMENE NA MC</t>
  </si>
  <si>
    <t>kamenná dlažba tl. 200 mm do bet. lože C20/25n (pol.451314)  
výplň spár. hmotou (MC25) s odolností XF4</t>
  </si>
  <si>
    <t>(2*1,2+3,3*0,7+2*1,5)*0,2=1,542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</si>
  <si>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</si>
  <si>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</si>
  <si>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44</t>
  </si>
  <si>
    <t>56333</t>
  </si>
  <si>
    <t>VOZOVKOVÉ VRSTVY ZE ŠTĚRKODRTI TL. DO 150MM</t>
  </si>
  <si>
    <t>ŠD (fr.0/32) TL.min.150mm, ČSN 736126-1  
planimetrováno ze situace a vzor. př. řezů programem autocad</t>
  </si>
  <si>
    <t>4681*1,1+4681*1,2=10 766,300 [A]</t>
  </si>
  <si>
    <t>- dodání kameniva předepsané kvality a zrnitosti  
- rozprostření a zhutnění vrstvy v předepsané tloušťce  
- zřízení vrstvy bez rozlišení šířky, pokládání vrstvy po etapách  
- nezahrnuje postřiky, nátěry</t>
  </si>
  <si>
    <t>45</t>
  </si>
  <si>
    <t>56960</t>
  </si>
  <si>
    <t>ZPEVNĚNÍ KRAJNIC Z RECYKLOVANÉHO MATERIÁLU</t>
  </si>
  <si>
    <t>frézovaný materiál - recyklát tl.150mm  
včetně dovozu z meziskládky  
planimetrováno ze situace programem autocad</t>
  </si>
  <si>
    <t>(0,5*8)*0,15=0,600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</si>
  <si>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</si>
  <si>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46</t>
  </si>
  <si>
    <t>572123</t>
  </si>
  <si>
    <t>INFILTRAČNÍ POSTŘIK Z EMULZE DO 1,0KG/M2</t>
  </si>
  <si>
    <t>PI-C (C65 B 5) 0.8 kg/m2  
ČSN 736129, ČSN EN 13808</t>
  </si>
  <si>
    <t>plocha vozovky planimetrována ze situace programem autocad 
4681*1,1=5 149,100 [A]</t>
  </si>
  <si>
    <t>- dodání všech předepsaných materiálů pro postřiky v předepsaném množství  
- provedení dle předepsaného technologického předpisu  
- zřízení vrstvy bez rozlišení šířky, pokládání vrstvy po etapách  
- úpravu napojení, ukončení</t>
  </si>
  <si>
    <t>47</t>
  </si>
  <si>
    <t>572213</t>
  </si>
  <si>
    <t>SPOJOVACÍ POSTŘIK Z EMULZE DO 0,5KG/M2</t>
  </si>
  <si>
    <t>spoj.postřik z kationaktivní asf.emulze 0,30kg/m2 resp.0,40kg/m2 PS-C, ČSN 736129 po vyštěpení  
planimetrováno ze situace a vzor. př. řezů programem autocad</t>
  </si>
  <si>
    <t>asf.emulze 0,30kg/m2: 4681*1,03=4 821,430 [A] 
 asf.emulze 0,40kg/m2: 4681*1,06=4 961,860 [B] 
Celkem: A+B=9 783,290 [C]</t>
  </si>
  <si>
    <t>48</t>
  </si>
  <si>
    <t>574A44</t>
  </si>
  <si>
    <t>ASFALTOVÝ BETON PRO OBRUSNÉ VRSTVY ACO 11+, 11S TL. 50MM</t>
  </si>
  <si>
    <t>asfaltová obrusná vrstva ACO 11+ 50/70, ČSN EN 13108-1  
planimetrováno ze situace  programem autocad</t>
  </si>
  <si>
    <t>4681=4 681,000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</si>
  <si>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</si>
  <si>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49</t>
  </si>
  <si>
    <t>574C66</t>
  </si>
  <si>
    <t>ASFALTOVÝ BETON PRO LOŽNÍ VRSTVY ACL 16+, 16S TL. 70MM</t>
  </si>
  <si>
    <t>asfaltová ložná vrstva ACL 16+ 50/70, ČSN EN 13108-1  
planimetrováno ze situace programem autocad</t>
  </si>
  <si>
    <t>4681*1,03=4 821,430 [A]</t>
  </si>
  <si>
    <t>50</t>
  </si>
  <si>
    <t>574E46</t>
  </si>
  <si>
    <t>ASFALTOVÝ BETON PRO PODKLADNÍ VRSTVY ACP 16+, 16S TL. 50MM</t>
  </si>
  <si>
    <t>asfaltová podkladní vrstva ACP 16+ 50/70, ČSN EN 13108-1  
planimetrováno ze situace a vzor. př. řezů programem autocad</t>
  </si>
  <si>
    <t>4681*1,06=4 961,860 [A]</t>
  </si>
  <si>
    <t>51</t>
  </si>
  <si>
    <t>57621</t>
  </si>
  <si>
    <t>POSYP KAMENIVEM DRCENÝM 5KG/M2</t>
  </si>
  <si>
    <t>posyp kamenivem frakce 2/4 3.0 kg/m2</t>
  </si>
  <si>
    <t>- dodání kameniva předepsané kvality a zrnitosti  
- posyp předepsaným množstvím</t>
  </si>
  <si>
    <t>Přidružená stavební výroba</t>
  </si>
  <si>
    <t>52</t>
  </si>
  <si>
    <t>711111</t>
  </si>
  <si>
    <t>IZOLACE BĚŽNÝCH KONSTRUKCÍ PROTI ZEMNÍ VLHKOSTI ASFALTOVÝMI NÁTĚRY</t>
  </si>
  <si>
    <t>čela a základy propustků  
1xALP+2xALN</t>
  </si>
  <si>
    <t>(6*6,5+5*6,5+5*7,5)*2=218,000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</si>
  <si>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</si>
  <si>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Potrubí</t>
  </si>
  <si>
    <t>53</t>
  </si>
  <si>
    <t>894158</t>
  </si>
  <si>
    <t>ŠACHTY KANALIZAČNÍ Z BETON DÍLCŮ NA POTRUBÍ DN DO 600MM</t>
  </si>
  <si>
    <t>- celoprefabrikované betonové šachta, vč.poklopu - vtok propustku v km 0,380  
- komplet vč. podkladního betonu, štěrku, vč. montáže</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</si>
  <si>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</si>
  <si>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54</t>
  </si>
  <si>
    <t>89921</t>
  </si>
  <si>
    <t>VÝŠKOVÁ ÚPRAVA POKLOPŮ</t>
  </si>
  <si>
    <t>odečteno ze situace programem autocad</t>
  </si>
  <si>
    <t>3=3,000 [A]</t>
  </si>
  <si>
    <t>- položka výškové úpravy zahrnuje všechny nutné práce a materiály pro zvýšení nebo snížení zařízení (včetně nutné úpravy stávajícího povrchu vozovky nebo chodníku).</t>
  </si>
  <si>
    <t>55</t>
  </si>
  <si>
    <t>89923</t>
  </si>
  <si>
    <t>VÝŠKOVÁ ÚPRAVA KRYCÍCH HRNCŮ</t>
  </si>
  <si>
    <t>9=9,000 [A]</t>
  </si>
  <si>
    <t>Ostatní konstrukce a práce</t>
  </si>
  <si>
    <t>56</t>
  </si>
  <si>
    <t>9111B1</t>
  </si>
  <si>
    <t>ZÁBRADLÍ SILNIČNÍ SE SVISLOU VÝPLNÍ - DODÁVKA A MONTÁŽ</t>
  </si>
  <si>
    <t>zábradlí výšky 1,1m, včetně kotvení a patních desek</t>
  </si>
  <si>
    <t>viz výkresy  propustků:  
4,5+5,5=10,000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</si>
  <si>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</si>
  <si>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57</t>
  </si>
  <si>
    <t>91228</t>
  </si>
  <si>
    <t>SMĚROVÉ SLOUPKY Z PLAST HMOT VČETNĚ ODRAZNÉHO PÁSKU</t>
  </si>
  <si>
    <t>Z11c,d - 4ks  v místě sjezdů 0,585 vpravo a 0,668 vpravo  
včetně ocelového trnu</t>
  </si>
  <si>
    <t>položka zahrnuje:  
- dodání a osazení sloupku včetně nutných zemních prací  
- vnitrostaveništní a mimostaveništní doprava  
- odrazky plastové nebo z retroreflexní fólie</t>
  </si>
  <si>
    <t>58</t>
  </si>
  <si>
    <t>912283</t>
  </si>
  <si>
    <t>SMĚROVÉ SLOUPKY Z PLAST HMOT - DEMONTÁŽ A ODVOZ</t>
  </si>
  <si>
    <t>včetně odvozu, uložení a poplatku na skládku</t>
  </si>
  <si>
    <t>odstranění směrových sloupků:   22=22,000 [A]</t>
  </si>
  <si>
    <t>položka zahrnuje demontáž stávajícího sloupku, jeho odvoz do skladu nebo na skládku</t>
  </si>
  <si>
    <t>59</t>
  </si>
  <si>
    <t>914122</t>
  </si>
  <si>
    <t>DOPRAVNÍ ZNAČKY ZÁKLADNÍ VELIKOSTI OCELOVÉ FÓLIE TŘ 1 - MONTÁŽ S PŘEMÍSTĚNÍM</t>
  </si>
  <si>
    <t>demontáž stáv.značky I26a včetně sloupku, základu a zemních prací, odvoz na meziskládku a její zpětné osazení, včetně sloupku, základu a zemních prací</t>
  </si>
  <si>
    <t>položka zahrnuje:  
- dopravu demontované značky z dočasné skládky  
- osazení a montáž značky na místě určeném projektem  
- nutnou opravu poškozených částí  
nezahrnuje dodávku značky</t>
  </si>
  <si>
    <t>60</t>
  </si>
  <si>
    <t>914131</t>
  </si>
  <si>
    <t>DOPRAVNÍ ZNAČKY ZÁKLADNÍ VELIKOSTI OCELOVÉ FÓLIE TŘ 2 - DODÁVKA A MONTÁŽ</t>
  </si>
  <si>
    <t>osazení nového DZ,   
vypočteno ze situace</t>
  </si>
  <si>
    <t>13=13,000 [A]</t>
  </si>
  <si>
    <t>položka zahrnuje:  
- dodávku a montáž značek v požadovaném provedení</t>
  </si>
  <si>
    <t>61</t>
  </si>
  <si>
    <t>914133</t>
  </si>
  <si>
    <t>DOPRAVNÍ ZNAČKY ZÁKLADNÍ VELIKOSTI OCELOVÉ FÓLIE TŘ 2 - DEMONTÁŽ</t>
  </si>
  <si>
    <t>demontáž stáv.DZ  
včetně odvozu, uložení na skládku a včetně poplatku  
vypočteno ze situace</t>
  </si>
  <si>
    <t>14=14,000 [A]</t>
  </si>
  <si>
    <t>Položka zahrnuje odstranění, demontáž a odklizení materiálu s odvozem na předepsané místo</t>
  </si>
  <si>
    <t>62</t>
  </si>
  <si>
    <t>914921</t>
  </si>
  <si>
    <t>SLOUPKY A STOJKY DOPRAVNÍCH ZNAČEK Z OCEL TRUBEK DO PATKY - DODÁVKA A MONTÁŽ</t>
  </si>
  <si>
    <t>pro nové značky: 7=7,000 [A]</t>
  </si>
  <si>
    <t>položka zahrnuje:  
- sloupky a upevňovací zařízení včetně jejich osazení (betonová patka, zemní práce)</t>
  </si>
  <si>
    <t>63</t>
  </si>
  <si>
    <t>914923</t>
  </si>
  <si>
    <t>SLOUPKY A STOJKY DZ Z OCEL TRUBEK DO PATKY DEMONTÁŽ</t>
  </si>
  <si>
    <t>včetně odvozu a uložení na skládku, včetně poplatku  
demontáž stáv. DZ,   
vypočteno ze situace</t>
  </si>
  <si>
    <t>pro stáv.značky: 6=6,000 [A]</t>
  </si>
  <si>
    <t>64</t>
  </si>
  <si>
    <t>915111</t>
  </si>
  <si>
    <t>VODOROVNÉ DOPRAVNÍ ZNAČENÍ BARVOU HLADKÉ - DODÁVKA A POKLÁDKA</t>
  </si>
  <si>
    <t>odečteno ze situace</t>
  </si>
  <si>
    <t>V1a(0,125): (170)*0,125=21,250 [A] 
V2b(3/1,5/0,125):(468+53)*0,125/3*2=43,417 [B] 
V2b(1,5/1,5/0,125):(12+25)*0,125/2=2,313 [C] 
V4(0,125):(680+625+12+7)*0,125=165,500 [D] 
V4(0,5/0,5/0,125):(15+11)*0,125/2=1,625 [E] 
V11a(0,125):(36)*0,125=4,500 [F] 
Celkem: A+B+C+D+E+F=238,605 [G]</t>
  </si>
  <si>
    <t>položka zahrnuje:  
- dodání a pokládku nátěrového materiálu (měří se pouze natíraná plocha)  
- předznačení a reflexní úpravu</t>
  </si>
  <si>
    <t>65</t>
  </si>
  <si>
    <t>915211</t>
  </si>
  <si>
    <t>VODOROVNÉ DOPRAVNÍ ZNAČENÍ PLASTEM HLADKÉ - DODÁVKA A POKLÁDKA</t>
  </si>
  <si>
    <t>66</t>
  </si>
  <si>
    <t>91552</t>
  </si>
  <si>
    <t>VODOR DOPRAV ZNAČ - PÍSMENA</t>
  </si>
  <si>
    <t>nápis na vozovce "BUS"  
odečteno ze situace</t>
  </si>
  <si>
    <t>3*2=6,000 [A]</t>
  </si>
  <si>
    <t>položka zahrnuje:  
- dodání a pokládku nátěrového materiálu  
- předznačení a reflexní úpravu</t>
  </si>
  <si>
    <t>67</t>
  </si>
  <si>
    <t>917224</t>
  </si>
  <si>
    <t>SILNIČNÍ A CHODNÍKOVÉ OBRUBY Z BETONOVÝCH OBRUBNÍKŮ ŠÍŘ 150MM</t>
  </si>
  <si>
    <t>silniční obrubník 1000x250x150mm (nájezdový v místě sjezdů, přechodu pro chodce a vstupu do vozovky)  
z C35/45-XF4,XD3  do betonového lože C20/25  nXF3  
planimetrováno ze situace programem autocad</t>
  </si>
  <si>
    <t>655+655+7+12+3=1 332,000 [A]</t>
  </si>
  <si>
    <t>Položka zahrnuje:  
dodání a pokládku betonových obrubníků o rozměrech předepsaných zadávací dokumentací  
betonové lože i boční betonovou opěrku.</t>
  </si>
  <si>
    <t>68</t>
  </si>
  <si>
    <t>91725</t>
  </si>
  <si>
    <t>NÁSTUPIŠTNÍ OBRUBNÍKY BETONOVÉ</t>
  </si>
  <si>
    <t>bezbariérové obrubníky, vč. přechod. dílů  
z C35/45-XF4,XD3  do betonového lože C20/25  nXF3  
planimetrováno ze situace programem autocad</t>
  </si>
  <si>
    <t>12+2=14,000 [A]</t>
  </si>
  <si>
    <t>69</t>
  </si>
  <si>
    <t>918358</t>
  </si>
  <si>
    <t>PROPUSTY Z TRUB DN 600MM</t>
  </si>
  <si>
    <t>kruhový propustek z plastových trub DN 600 HDPE SN12  vč.propojení trub</t>
  </si>
  <si>
    <t>viz.výkresy propustků 
7,35+11,5=18,850 [A]</t>
  </si>
  <si>
    <t>Položka zahrnuje:  
- dodání a položení potrubí z trub z dokumentací předepsaného materiálu a předepsaného průměru  
- případné úpravy trub (zkrácení, šikmé seříznutí)  
Nezahrnuje podkladní vrstvy a obetonování.</t>
  </si>
  <si>
    <t>70</t>
  </si>
  <si>
    <t>919113</t>
  </si>
  <si>
    <t>ŘEZÁNÍ ASFALTOVÉHO KRYTU VOZOVEK TL DO 150MM</t>
  </si>
  <si>
    <t>v místě napojení na stávající vozovku  
vypočteno ze situace</t>
  </si>
  <si>
    <t>3,5+4+7,5=15,000 [A]</t>
  </si>
  <si>
    <t>položka zahrnuje řezání vozovkové vrstvy v předepsané tloušťce, včetně spotřeby vody</t>
  </si>
  <si>
    <t>71</t>
  </si>
  <si>
    <t>931315</t>
  </si>
  <si>
    <t>TĚSNĚNÍ DILATAČ SPAR ASF ZÁLIVKOU PRŮŘ DO 600MM2</t>
  </si>
  <si>
    <t>zalití asf. zálivkou za horka (N2)  
v souladu s ČSN EN 14 188-1  
pol.113765</t>
  </si>
  <si>
    <t>vypočteno ze situace: 
podél obrubníků:1332+14=1 346,000 [A] 
v místě napojení na stáv. vozovku:21=21,000 [B] 
v místě ul.vpustí a poklopů:22*1,5+2*20=73,000 [C] 
Celkem: A+B+C=1 440,000 [D]</t>
  </si>
  <si>
    <t>položka zahrnuje dodávku a osazení předepsaného materiálu, očištění ploch spáry před úpravou, očištění okolí spáry po úpravě  
nezahrnuje těsnící profil</t>
  </si>
  <si>
    <t>72</t>
  </si>
  <si>
    <t>96615</t>
  </si>
  <si>
    <t>BOURÁNÍ KONSTRUKCÍ Z PROSTÉHO BETONU</t>
  </si>
  <si>
    <t>bourání stáv. čel propustků, vtokových a výtokových jímek  
včetně odvozu a uložení na skládku  
vypočteno ze situace (12 ks čel)</t>
  </si>
  <si>
    <t>2*0,5*1,5*12=18,000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</si>
  <si>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</si>
  <si>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73</t>
  </si>
  <si>
    <t>966345</t>
  </si>
  <si>
    <t>BOURÁNÍ PROPUSTŮ Z TRUB DN DO 300MM</t>
  </si>
  <si>
    <t>bourání stáv.  propustku v km 0,107  
včetně odvozu a uložení na skládku</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</si>
  <si>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</si>
  <si>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74</t>
  </si>
  <si>
    <t>966346</t>
  </si>
  <si>
    <t>BOURÁNÍ PROPUSTŮ Z TRUB DN DO 400MM</t>
  </si>
  <si>
    <t>bourání stáv.  propustku v km 0,322, v km 0,380 , v km 0,411 a pod autobus. zálivem  
včetně odvozu a uložení na skládku</t>
  </si>
  <si>
    <t>8+7+8+13=36,000 [A]</t>
  </si>
  <si>
    <t>75</t>
  </si>
  <si>
    <t>966357</t>
  </si>
  <si>
    <t>BOURÁNÍ PROPUSTŮ Z TRUB DN DO 500MM</t>
  </si>
  <si>
    <t>bourání stáv.  propustku v km 0,529  
včetně odvozu a uložení na skládku</t>
  </si>
  <si>
    <t>76</t>
  </si>
  <si>
    <t>966358</t>
  </si>
  <si>
    <t>BOURÁNÍ PROPUSTŮ Z TRUB DN DO 600MM</t>
  </si>
  <si>
    <t>bourání stáv.  propustku v km 0,042  
včetně odvozu a uložení na skládku</t>
  </si>
  <si>
    <t>10=10,000 [A]</t>
  </si>
  <si>
    <t>77</t>
  </si>
  <si>
    <t>96688</t>
  </si>
  <si>
    <t>VYBOURÁNÍ KANALIZAČ ŠACHET KOMPLETNÍCH</t>
  </si>
  <si>
    <t>planimetrováno ze situace programem autocad  
odečteno ze situace</t>
  </si>
  <si>
    <t>2=2,000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</si>
  <si>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</si>
  <si>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001.1</t>
  </si>
  <si>
    <t>Silnice II/325 - Přechodový úsek (10m)</t>
  </si>
  <si>
    <t>30*1,8=54,000 [A]</t>
  </si>
  <si>
    <t>položka č.11333:3,0*1,9=5,700 [A]</t>
  </si>
  <si>
    <t>60*0,33=19,800 [A]</t>
  </si>
  <si>
    <t>60*0,05=3,000 [A]</t>
  </si>
  <si>
    <t>60*0,06=3,600 [A]</t>
  </si>
  <si>
    <t>vypočteno ze situace: 
podél obrubníků:12+2+4+4=22,000 [A]</t>
  </si>
  <si>
    <t>výkop, včetně odvozu, uložení na skládku do dodavatelem určené vzdálesnosti  
planimetrováno z příčných řezů</t>
  </si>
  <si>
    <t>60*0,5=30,000 [A]</t>
  </si>
  <si>
    <t>aktivní zóna:39=39,000 [A] 
zemní krajnice:5,2=5,200 [B] 
Celkem: A+B=44,200 [C]</t>
  </si>
  <si>
    <t>nákup, natěžení a dovoz ornice na ohumusování  
planimetrováno z příčných řezů</t>
  </si>
  <si>
    <t>(20)*0,15=3,000 [A]</t>
  </si>
  <si>
    <t>tl. 0,50 m, hutnění 45MPa, nenamrzavý, nenasákavý materiál fr.0/125, CBR více než 15%  
v souladu s  ČSN 73 6133 a ČSN 721006  
planimetrováno z příčných řezů</t>
  </si>
  <si>
    <t>60*0,5*1,3=39,000 [A]</t>
  </si>
  <si>
    <t>délka * plocha z řezu 
8*0,15+14*0,2+10*0,12=5,200 [A]</t>
  </si>
  <si>
    <t>60*1,3=78,000 [A]</t>
  </si>
  <si>
    <t>20=20,000 [A]</t>
  </si>
  <si>
    <t>viz. položka 18222 :20=20,000 [A]</t>
  </si>
  <si>
    <t>viz.pol.18241  
20=20,000 [A]</t>
  </si>
  <si>
    <t>60*1,1+60*1,2=138,000 [A]</t>
  </si>
  <si>
    <t>(0,75*10)*0,15=1,125 [A]</t>
  </si>
  <si>
    <t>plocha vozovky planimetrována ze situace programem autocad 
60*1,1=66,000 [A]</t>
  </si>
  <si>
    <t>asf.emulze 0,30kg/m2: 60*1,03=61,800 [A] 
 asf.emulze 0,40kg/m2: 60*1,06=63,600 [B] 
Celkem: A+B=125,400 [C]</t>
  </si>
  <si>
    <t>60=60,000 [A]</t>
  </si>
  <si>
    <t>60*1,03=61,800 [A]</t>
  </si>
  <si>
    <t>60*1,06=63,600 [A]</t>
  </si>
  <si>
    <t>Z11a,b - 2ks  
včetně ocelového trnu</t>
  </si>
  <si>
    <t>odstranění směrových sloupků:   2=2,000 [A]</t>
  </si>
  <si>
    <t>V2b(3/1,5/0,125):(10)*0,125/3*2=0,833 [B] 
V4(0,125):(10)*0,125=1,250 [D] 
V11a(0,125):(60)*0,125=7,500 [F] 
Celkem: B+D+F=9,583 [G]</t>
  </si>
  <si>
    <t>4+4=8,000 [A]</t>
  </si>
  <si>
    <t>6=6,000 [A]</t>
  </si>
  <si>
    <t>002</t>
  </si>
  <si>
    <t>Nástupiště a chodník v obci Doubravice</t>
  </si>
  <si>
    <t>poplatek za uložení výkopu na skládku  
- skládka dle zadávacích podmínek v režii dodavatele s poplatkem a evidencí</t>
  </si>
  <si>
    <t>položka12373:24,2*1,8=43,560 [A]</t>
  </si>
  <si>
    <t>výkop pro chodníky a nástupiště, včetně odvozu, uložení na skládku do dodavatelem určené vzdálesnosti  
vypočteno ze situace a vz. řezu  programem autocad</t>
  </si>
  <si>
    <t>plocha * délka 
0,6*15+0,5*22+0,3*14=24,200 [A]</t>
  </si>
  <si>
    <t>nákup, natěžení a dovoz vhodného materiálu dle ČSN 736133  
dosypávka pod nástupiště a nové chodníky - položka 17310</t>
  </si>
  <si>
    <t>plocha * délka 
1,05*22+0,5*14+0,5*15=37,600 [A]</t>
  </si>
  <si>
    <t>nákup, natěžení a dovoz ornice na ohumusování  
vypočteno ze situace a vz.příčného řezu</t>
  </si>
  <si>
    <t>plocha * tloušťka 
(52+12+15)*0,15=11,850 [A]</t>
  </si>
  <si>
    <t>dodatečný násyp v místech krajnic se zhutněním,hutnění 100%PS, materiál vhodný dle ČSN 736133  
dosypávka zemní krajnice planimetrováno z příčných řezů a situace</t>
  </si>
  <si>
    <t>pod chodníky a nástupiště  
planimetrováno ze situace a vz..řezu</t>
  </si>
  <si>
    <t>(22+19+35)*1,2=91,200 [A]</t>
  </si>
  <si>
    <t>dovoz a natěžení viz. položka 12573b  
rozprostření ornice za chodníkovým obrubníkem  
planimetrováno ze situace programem autocad</t>
  </si>
  <si>
    <t>52+12+15=79,000 [A]</t>
  </si>
  <si>
    <t>viz. položka 18222 52+12+15=79,000 [A]</t>
  </si>
  <si>
    <t>viz.pol.18241  
52+12+15=79,000 [A]</t>
  </si>
  <si>
    <t>ŠD (fr.0/32) TL.min.150mm, ČSN 736126-1  
planimetrováno ze situace  programem autocad</t>
  </si>
  <si>
    <t>22+19+35=76,000 [A]</t>
  </si>
  <si>
    <t>582611</t>
  </si>
  <si>
    <t>KRYTY Z BETON DLAŽDIC SE ZÁMKEM ŠEDÝCH TL 60MM DO LOŽE Z KAM</t>
  </si>
  <si>
    <t>šedá zámková dlažba tl.60mm, ČSN 736161-1  
včetně lože z HDK fr.4/8,</t>
  </si>
  <si>
    <t>planimetrováno ze situace: 
76-7,2-8,2=60,600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</si>
  <si>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</si>
  <si>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582614</t>
  </si>
  <si>
    <t>KRYTY Z BETON DLAŽDIC SE ZÁMKEM BAREV TL 60MM DO LOŽE Z KAM</t>
  </si>
  <si>
    <t>kontrastní pás nástupiště š.0,3m  
červená zámková dlažba tl.60mm, ČSN 736161-1  
včetně lože z HDK fr.4/8,</t>
  </si>
  <si>
    <t>0,3*(12+12)=7,200 [A]</t>
  </si>
  <si>
    <t>58261A</t>
  </si>
  <si>
    <t>KRYTY Z BETON DLAŽDIC SE ZÁMKEM BAREV RELIÉF TL 60MM DO LOŽE Z KAM</t>
  </si>
  <si>
    <t>červená reliéfní zámková dlažba tl.60mm, ČSN 736161-1  
včetně lože z HDK fr.4/8,   
varovné š.0,4m a signální pásy š.0,8m</t>
  </si>
  <si>
    <t>planimetrováno ze situace: 
1+1+0,6+1,5+1,5+2,6=8,200 [A]</t>
  </si>
  <si>
    <t>917223</t>
  </si>
  <si>
    <t>SILNIČNÍ A CHODNÍKOVÉ OBRUBY Z BETONOVÝCH OBRUBNÍKŮ ŠÍŘ 100MM</t>
  </si>
  <si>
    <t>chodníkový obrubník 1000x200x100mm z C35/45-XF4,XD3  do betonového lože C20/25  nXF3  
odečteno ze situace</t>
  </si>
  <si>
    <t>17+17+25=59,000 [A]</t>
  </si>
  <si>
    <t>003</t>
  </si>
  <si>
    <t>Sjezdy</t>
  </si>
  <si>
    <t>položka12373:123,75=123,750 [A] 
položka11332:99,3=99,300 [B] 
položka129945:6*0,1=0,600 [C] 
položka129946:8*0,12=0,960 [D] 
položka129957:5*0,18=0,900 [E] 
Celkem: (A+B+C+D+E)*1,8=405,918 [F]</t>
  </si>
  <si>
    <t>položka č.11333:13,8*1,9=26,220 [A]</t>
  </si>
  <si>
    <t>položka11345:3*2,3=6,900 [A] 
položka96615:1,5*2,3=3,450 [B] 
položka966345:5*0,188=0,940 [C] 
Celkem: A+B+C=11,290 [D]</t>
  </si>
  <si>
    <t>11313</t>
  </si>
  <si>
    <t>ODSTRANĚNÍ KRYTU ZPEVNĚNÝCH PLOCH S ASFALTOVÝM POJIVEM</t>
  </si>
  <si>
    <t>odstranění  asf. vrstev vozovky v místě sjezdů. odvozu a uložení na skládku  
planimetrováno ze situace programem autocad</t>
  </si>
  <si>
    <t>(10+15+39+8+8+8+8+10+10+8+14)*0,1=13,800 [A]</t>
  </si>
  <si>
    <t>odstranění nestmelených podkl. vrstev vozovky v místě asf. sjezdů a kompletní odstranění všech vrstev v místě sjezdů s nezpev.povrchem  
vč. odvozu a uložení na skládku  
planimetrováno ze situace programem autocad</t>
  </si>
  <si>
    <t>asf. sjezdy:(10+15+39+8+8+8+8+10+10+8+14)*0,2=27,600 [A] 
nezpev. sjezdy:(14+8+4+8+6+6+10+7+6+10+9+9+7+9+15+27+8+9+24+7+10+9+9+8)*0,3=71,700 [B] 
Celkem: A+B=99,300 [C]</t>
  </si>
  <si>
    <t>11345</t>
  </si>
  <si>
    <t>ODSTRAN KRYTU ZPEVNĚNÝCH PLOCH Z BETONU VČET PODKLADU</t>
  </si>
  <si>
    <t>odstranění v místě sjezdu v km 0,576</t>
  </si>
  <si>
    <t>10*0,3=3,000 [A]</t>
  </si>
  <si>
    <t>výkop, včetně odvozu, uložení na skládku do dodavatelem určené vzdálesnosti  
planimetrováno ze situace a vz. řezu  programem autocad</t>
  </si>
  <si>
    <t>plocha * tloušťka 
(120+239+16)*0,3*1,1=123,750 [A]</t>
  </si>
  <si>
    <t>nákup, natěžení a dovoz vhodného materiálu dle ČSN 736133  
aktivní zóna pod sjezdy  
čerpáno se souhlasem TD a objednatele</t>
  </si>
  <si>
    <t>129945</t>
  </si>
  <si>
    <t>ČIŠTĚNÍ POTRUBÍ DN DO 300MM</t>
  </si>
  <si>
    <t>čištění propustků pod stáv. sjezdy  
planimetrováno ze situace programem autocad</t>
  </si>
  <si>
    <t>129946</t>
  </si>
  <si>
    <t>ČIŠTĚNÍ POTRUBÍ DN DO 400MM</t>
  </si>
  <si>
    <t>129957</t>
  </si>
  <si>
    <t>ČIŠTĚNÍ POTRUBÍ DN DO 500MM</t>
  </si>
  <si>
    <t>5=5,000 [A]</t>
  </si>
  <si>
    <t>tl. 0,30 m, hutnění 45MPa, nenamrzavý, nenasákavý materiál fr.0/125, CBR více než 15%  
v souladu s  ČSN 73 6133 a ČSN 721006  
planimetrováno ze situace a vz. řezu  programem autocad</t>
  </si>
  <si>
    <t>planimetrováno ze situace</t>
  </si>
  <si>
    <t>(120+239+16)*1,1=412,500 [A]</t>
  </si>
  <si>
    <t>431314</t>
  </si>
  <si>
    <t>SCHODIŠŤ KONSTR Z PROST BETONU DO C25/30</t>
  </si>
  <si>
    <t>rekonstrukce stáv. schodiště v km 0,303</t>
  </si>
  <si>
    <t>planimetrováno ze situace a příčného řezu:0,3*5=1,500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</si>
  <si>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</si>
  <si>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beton pod kamennou dlažbu  C20/25n - XF3 tl. 100 mm  
dobetonávka u vchodu k domu č.p.27</t>
  </si>
  <si>
    <t>1*1,7*2*0,1=0,340 [A] 
2,5*1,5*0,1=0,375 [B] 
Celkem: A+B=0,715 [C]</t>
  </si>
  <si>
    <t>kamenná dlažba tl. 200 mm do bet. lože C20/25n (pol.451314)  
výplň spár. hmotou (MC25) s odolností XF4  
v délce 1m před a za štěrbinovým žlabem</t>
  </si>
  <si>
    <t>1*1,7*2*0,2=0,680 [A]</t>
  </si>
  <si>
    <t>56334</t>
  </si>
  <si>
    <t>VOZOVKOVÉ VRSTVY ZE ŠTĚRKODRTI TL. DO 200MM</t>
  </si>
  <si>
    <t>v místě sjezdů</t>
  </si>
  <si>
    <t>planimetrováno ze situace 
(120+239+16)*1,1=412,500 [A]</t>
  </si>
  <si>
    <t>56361</t>
  </si>
  <si>
    <t>VOZOVKOVÉ VRSTVY Z RECYKLOVANÉHO MATERIÁLU TL DO 50MM</t>
  </si>
  <si>
    <t>R-mat - TP208  
předpoklad využití frézovaného materiálu ze stáv. vozovek  
dvě vrstvy</t>
  </si>
  <si>
    <t>plocha vozovky planimetrována ze situace programem autocad 
konstrukce sjezdů: (14+8+4+8+6+6+10+7+6+10+9+9+7+9+15+27+8+9+24+7+10+9+9+8)*2+120*1,05=604,000 [A]</t>
  </si>
  <si>
    <t>inf.postřik z kationaktivní asf.emulze 0,80 kg/m2 PI-E ČSN 736129 po vyštěpení  
v místě zpev.sjezdů</t>
  </si>
  <si>
    <t>120*1,05=126,000 [A]</t>
  </si>
  <si>
    <t>asfaltová obrusná vrstva ACO 11+ 50/70, ČSN EN 13108-1  
planimetrováno ze situace  programem autocad  
 v místě zpev.sjezdů</t>
  </si>
  <si>
    <t>8+14+9+7+10+11+7+9+10+8+8+7+12=120,000 [A]</t>
  </si>
  <si>
    <t>posyp inf. postřiku drceným kamenive fr. 2/4, 3,0kg/m2</t>
  </si>
  <si>
    <t>viz.položka 572123: 
120*1,05=126,000 [A]</t>
  </si>
  <si>
    <t>587205</t>
  </si>
  <si>
    <t>PŘEDLÁŽDĚNÍ KRYTU Z BETONOVÝCH DLAŽDIC</t>
  </si>
  <si>
    <t>předláždění povrchu ze stáv. dlažby (stáv. vstupy do domů)  
včetně lože  
planimetrováno ze situace programem autocad</t>
  </si>
  <si>
    <t>7+9=16,000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</si>
  <si>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</si>
  <si>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897524</t>
  </si>
  <si>
    <t>VPUSŤ ODVOD ŽLABŮ Z BETON DÍLCŮ SV. ŠÍŘKY DO 250MM</t>
  </si>
  <si>
    <t>sjezd v km 0,317  
včetně bet. lože tl. 100mm z C20/25 nXF3</t>
  </si>
  <si>
    <t>položka zahrnuje dodávku a osazení předepsaného dílce včetně mříže  
nezahrnuje předepsané podkladní konstrukce</t>
  </si>
  <si>
    <t>897724</t>
  </si>
  <si>
    <t>ČISTÍCÍ KUSY ŠTĚRBIN ŽLABŮ Z BETON DÍLCŮ SV. ŠÍŘKY DO 250MM</t>
  </si>
  <si>
    <t>sjezd v km 0,317  
včetně betonového lože C20/25  nXF3 tl.min.100mm</t>
  </si>
  <si>
    <t>položka zahrnuje dodávku a osazení předepsaného dílce  
nezahrnuje předepsané podkladní konstrukce</t>
  </si>
  <si>
    <t>93554</t>
  </si>
  <si>
    <t>ŽLABY Z DÍLCŮ Z BETONU SVĚTLÉ ŠÍŘKY DO 250MM VČET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</si>
  <si>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</si>
  <si>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bourání čela propustku pod sjezdem v km 0,114 vpravo  
vč. odvozu a uložení na skládku  
planimetrováno ze situace programem autocad</t>
  </si>
  <si>
    <t>1,5*0,5*1*2=1,500 [A]</t>
  </si>
  <si>
    <t>SO 182</t>
  </si>
  <si>
    <t>DOPRAVNĚ INŽENÝRSKÁ OPATŘENÍ</t>
  </si>
  <si>
    <t>Dopravně inženýrská opatření</t>
  </si>
  <si>
    <t>03710</t>
  </si>
  <si>
    <t>POMOC PRÁCE ZAJIŠŤ NEBO ZŘÍZ OBJÍŽĎKY A PŘÍSTUP CESTY</t>
  </si>
  <si>
    <t>Zajištění provozu v průběhu výstavby - objízdné trasy, jakýmkoli způsobem (světelná sign., řízení proškolenými osobami, použití provizorního dopr. značení) dle stanovení schváleného příslušnými úřady vč. PD pro stanovení objízdných tras a projednání s příslušnými úřady. Zajištění uzavírky platí na délku stavby 693m a včetně zajištění uzavírky opravy objízdné trasy.</t>
  </si>
  <si>
    <t>91400</t>
  </si>
  <si>
    <t>DOČASNÉ ZAKRYTÍ NEBO OTOČENÍ STÁVAJÍCÍCH DOPRAVNÍCH ZNAČEK</t>
  </si>
  <si>
    <t>oranžové samolepky na směrové tabule, na cíle které budou uzavřeny, celkem 20 =20,000 [A] ks</t>
  </si>
  <si>
    <t>zahrnuje zakrytí dočasně neplatných svislých dopravních značek (nebo jejich částí) bez ohledu na způsob a na jejich velikost (zakrytí neprůhledným materiálem nebo otočení značky) a jeho následné odstranění</t>
  </si>
  <si>
    <t>914132</t>
  </si>
  <si>
    <t>DOPRAVNÍ ZNAČKY ZÁKLADNÍ VELIKOSTI OCELOVÉ FÓLIE TŘ 2 - MONTÁŽ S PŘEMÍSTĚNÍM</t>
  </si>
  <si>
    <t>Včetně dodání, montáže, přemístění a nájmu po celou dobu stavby.</t>
  </si>
  <si>
    <t>viz. Situace objízdných tras + situace organizace výstavby 
dopravní značení (32+6+19+6*2) 69ks 
 1=1,000 [A]</t>
  </si>
  <si>
    <t>914432</t>
  </si>
  <si>
    <t>DOPRAVNÍ ZNAČKY 100X150CM OCELOVÉ FÓLIE TŘ 2 - MONTÁŽ S PŘEMÍSTĚNÍM</t>
  </si>
  <si>
    <t>Situace objízdných tras  
značka IS11a, IP22 na objízdné trase: celkem 6+1=7ks 
1=1,000 [A]</t>
  </si>
  <si>
    <t>914433</t>
  </si>
  <si>
    <t>DOPRAVNÍ ZNAČKY 100X150CM OCELOVÉ FÓLIE TŘ 2 - DEMONTÁŽ</t>
  </si>
  <si>
    <t>916112</t>
  </si>
  <si>
    <t>DOPRAV SVĚTLO VÝSTRAŽ SAMOSTATNÉ - MONTÁŽ S PŘESUNEM</t>
  </si>
  <si>
    <t>situace organizace výstavby 
celkem 2*2=4ks 
1=1,000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</si>
  <si>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</si>
  <si>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</si>
  <si>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</si>
  <si>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</si>
  <si>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916122</t>
  </si>
  <si>
    <t>DOPRAV SVĚTLO VÝSTRAŽ SOUPRAVA 3KS - MONTÁŽ S PŘESUNEM</t>
  </si>
  <si>
    <t>situace organizace výstavby 
celkem 2+2=4ks 
1=1,000 [A]</t>
  </si>
  <si>
    <t>916123</t>
  </si>
  <si>
    <t>DOPRAV SVĚTLO VÝSTRAŽ SOUPRAVA 3KS - DEMONTÁŽ</t>
  </si>
  <si>
    <t>916152</t>
  </si>
  <si>
    <t>SEMAFOROVÁ PŘENOSNÁ SOUPRAVA - MONTÁŽ S PŘESUNEM</t>
  </si>
  <si>
    <t>situace organizace výstavby 
celkem 2ks 
1=1,000 [A]</t>
  </si>
  <si>
    <t>916153</t>
  </si>
  <si>
    <t>SEMAFOROVÁ PŘENOSNÁ SOUPRAVA - DEMONTÁŽ</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</si>
  <si>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</si>
  <si>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</si>
  <si>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</si>
  <si>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</si>
  <si>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</si>
  <si>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916362</t>
  </si>
  <si>
    <t>SMĚROVACÍ DESKY Z4 OBOUSTR S FÓLIÍ TŘ 2 - MONTÁŽ S PŘESUNEM</t>
  </si>
  <si>
    <t>situace organizace výstavby 
celkem 2*35=70ks 
1=1,000 [A]</t>
  </si>
  <si>
    <t>916363</t>
  </si>
  <si>
    <t>SMĚROVACÍ DESKY Z4 OBOUSTR S FÓLIÍ TŘ 2 - DEMONTÁŽ</t>
  </si>
  <si>
    <t>916712</t>
  </si>
  <si>
    <t>UPEVŇOVACÍ KONSTR - PODKLADNÍ DESKA POD 28KG - MONTÁŽ S PŘESUNEM</t>
  </si>
  <si>
    <t>značka základní velikost:  69=69,000 [A] 
značka 100x150cm: 2*7=14,000 [B] 
zábrany Z2: 4*2=8,000 [C] 
značky Z4:35*2=70,000 [D] 
SSZ:2=2,000 [E] 
Celkem: A+B+C+D+E=163,00 ks [F] 
1=1,000 [A]</t>
  </si>
  <si>
    <t>916713</t>
  </si>
  <si>
    <t>UPEVŇOVACÍ KONSTR - PODKLADNÍ DESKA POD 28KG - DEMONTÁŽ</t>
  </si>
  <si>
    <t>Oprava silnic na objízdné trase</t>
  </si>
  <si>
    <t>poplatky za uložení zemin a přebytků výkopku  - skládka dle zadávacích podmínek v režii dodavatele s poplatkem a evidencí</t>
  </si>
  <si>
    <t>celkem položka 12922: 2*400*0,1*0,5*1,8=72,000 [A]</t>
  </si>
  <si>
    <t>(88-400*0,1)*1,9=91,200 [A]</t>
  </si>
  <si>
    <t>FRÉZOVÁNÍ VOZOVEK ASFALTOVÝCH</t>
  </si>
  <si>
    <t>položka je včetně odvozu  ukládky na meziskládku, bude částečně využito do krajnic  
případně na skládku (nevyužitý zbytek frézovaného materiálu) dle ZOP do dodavatelem určené vzdálenosti, zhotovitel v ceně zohlední  zpětné využití recyklovaného materiálu</t>
  </si>
  <si>
    <t>frézování tl. 0,04 m, celkem 0,04*5,5*400=88,000 [A]</t>
  </si>
  <si>
    <t>proříznutí spáry v místě napojení na stáv. vozovku a pracovní spára uprostřed vozovky (40X15)   
zalití viz. pol.931315  
včetně odvozu, uložení a poplatku na skládku dle ZOP do dodavatelem určené vzdálenosti</t>
  </si>
  <si>
    <t>400=400,000 [A]</t>
  </si>
  <si>
    <t>12922</t>
  </si>
  <si>
    <t>ČIŠTĚNÍ KRAJNIC OD NÁNOSU TL. DO 100MM</t>
  </si>
  <si>
    <t>včetně odvozu a uložení na skládku</t>
  </si>
  <si>
    <t>2*400*0,5=400,000 [A]</t>
  </si>
  <si>
    <t>- vodorovná a svislá doprava, přemístění, přeložení, manipulace s výkopkem a uložení na skládku (bez poplatku)</t>
  </si>
  <si>
    <t>56962</t>
  </si>
  <si>
    <t>ZPEVNĚNÍ KRAJNIC Z RECYKLOVANÉHO MATERIÁLU TL DO 100MM</t>
  </si>
  <si>
    <t>nezpevněných krajnic tl. 0,1 m, délky *šířka 0,5 m nebo nezpevněných částí vozovek:  2*400,0*0,5=400,000 [A]</t>
  </si>
  <si>
    <t>spojovací postřik emulzí 0,3 kg/m2 a 0,5, kg/m2, celkem 2*5,5*400,0=4 400,000 [A]</t>
  </si>
  <si>
    <t>574A34</t>
  </si>
  <si>
    <t>ASFALTOVÝ BETON PRO OBRUSNÉ VRSTVY ACO 11+, 11S TL. 40MM</t>
  </si>
  <si>
    <t>ACO 11+ tl. 40mm, celkem 5,5*400,0=2 200,000 [A]</t>
  </si>
  <si>
    <t>574C06</t>
  </si>
  <si>
    <t>ASFALTOVÝ BETON PRO LOŽNÍ VRSTVY ACL 16+, 16S</t>
  </si>
  <si>
    <t>vyrovnávací vrstva ACL 16+ průměrné  tl. 40mm, celkem 0,04*5,5*400,0=88,000 [A]</t>
  </si>
  <si>
    <t>SO 301</t>
  </si>
  <si>
    <t>SILNIČNÍ KANALIZACE DOUBRAVICE</t>
  </si>
  <si>
    <t>Silniční kanalizace Doubravice</t>
  </si>
  <si>
    <t>přebytek výkopku - viz.pol. 13273 - pol.17411 
(1415,44-133,56-86,15)*1,8=2 152,314 [A]</t>
  </si>
  <si>
    <t>03770</t>
  </si>
  <si>
    <t>POMOC PRÁCE ZAJIŠŤ NEBO ZŘÍZ ČERPÁNÍ VODY</t>
  </si>
  <si>
    <t>bude vykázáno dle skutečnosti  
čerpáno se souhlasem TD a objednatele</t>
  </si>
  <si>
    <t>11512</t>
  </si>
  <si>
    <t>ČERPÁNÍ VODY DO 1000 L/MIN</t>
  </si>
  <si>
    <t>HOD</t>
  </si>
  <si>
    <t>stanoveno odborným odhadem projektanta, bude vykázáno dle skutečnosti</t>
  </si>
  <si>
    <t>(753,93-63,6)/50*16=220,906 [A]</t>
  </si>
  <si>
    <t>Položka čerpání vody na povrchu zahrnuje i potrubí, pohotovost záložní čerpací soupravy a zřízení čerpací jímky. Součástí položky je také následná demontáž a likvidace těchto zařízení</t>
  </si>
  <si>
    <t>13273</t>
  </si>
  <si>
    <t>HLOUBENÍ RÝH ŠÍŘ DO 2M PAŽ I NEPAŽ TŘ. I</t>
  </si>
  <si>
    <t>hloubení rýh pro potrubí vč. rozšíření pro šachty    
hloubení rýh pro potrubí přípojek  
hloubení rýh pro HV   
včetně odvozu přebytku, uložení na skládku do dodavatelem určené vzdálenosti</t>
  </si>
  <si>
    <t>odečteno z podélných profilů a vz.řezů 
1252,94-133,56+45,76+92,74+3*8=1 281,880 [A]</t>
  </si>
  <si>
    <t>Zásyp vhodnou zeminou  
Včetně všech souvisejících prací (např.natěžení, dopravy, uložení, hutnění, atp.).                                 
Veškeré práce a použitý materiál musí být odsouhlasen TDI.</t>
  </si>
  <si>
    <t>odečteno z podélných profilů a vz.řezů 
64,95+(3*8-1,6*1,0*1,75)=86,150 [A]</t>
  </si>
  <si>
    <t>17481</t>
  </si>
  <si>
    <t>ZÁSYP JAM A RÝH Z NAKUPOVANÝCH MATERIÁLŮ</t>
  </si>
  <si>
    <t>zásyp potrubí štěrkopískem (štěrkodrtí) pod komunikací fr. 0-32mm  
Požadavky a výsledné parametry dle ČSN 736133.  
Kompletní provedení včetně případného nákupu a dodávky potřebných materiálů, včetně všech souvisejících prací (např.natěžení, dopravy, uložení, hutnění, atp.).                               
Veškeré práce a použitý materiál musí být odsouhlasen TDI.</t>
  </si>
  <si>
    <t>odečteno z podélných profilů a vz.řezů 
219,75-22,26+4,47+47,56=249,520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</si>
  <si>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</si>
  <si>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štěrkopískem fr. 0-32mm  
Požadavky a výsledné parametry dle ČSN 736133, ČSN 721006.  
Kompletní provedení včetně nákupu a dodávky potřebných materiálů, včetně všech souvisejících prací (např. natěžení, dopravy, uložení, hutnění atp.).</t>
  </si>
  <si>
    <t>odečteno z podélných profilů a vz.řezů 
podsyp potrubí: 154,55-13,36+7,89+7,93=157,010 [A] 
obsyp potrubí: 655,74-62,33+29,54+35,26=658,210 [B] 
Celkem: A+B=815,220 [C]</t>
  </si>
  <si>
    <t>212625</t>
  </si>
  <si>
    <t>TRATIVODY KOMPL Z TRUB Z PLAST HM DN DO 100MM, RÝHA TŘ I</t>
  </si>
  <si>
    <t>pracovní drenáž DN 100, vč.stěrkopískového obsypu, vč. zemních prací, jedná se o provizorní trativod provedený z důvodu provádění kanalizace</t>
  </si>
  <si>
    <t>735,93-63,6=672,330 [A]</t>
  </si>
  <si>
    <t>betonový práh u kamenné dlažby před HV  
beton C30/37 XF4</t>
  </si>
  <si>
    <t>1*2*0,25*3=1,500 [A]</t>
  </si>
  <si>
    <t>beton pod kamennou dlažbu  C20/25n - XF3 tl. 100 mm  
kamenná dlažba v místě HV</t>
  </si>
  <si>
    <t>pod kamennou dlažbu:(2,4*3,5*3)*0,1=2,520 [A]</t>
  </si>
  <si>
    <t>kamenná dlažba tl. 200 mm do bet. lože C20/25n (pol.451314) v místě HV  
výplň spár. hmotou (MC25) s odolností XF4</t>
  </si>
  <si>
    <t>(2,4*3,5*3)*0,2=5,040 [A]</t>
  </si>
  <si>
    <t>87433</t>
  </si>
  <si>
    <t>POTRUBÍ Z TRUB PLASTOVÝCH ODPADNÍCH DN DO 150MM</t>
  </si>
  <si>
    <t>přípojky k UV  
plastové potrubí min. SN 12, rozměrová řada dle DIN 16 961  
vč. tvarovek, odbočných tvarovek popř. navrtávacích tvarovek</t>
  </si>
  <si>
    <t>88,07=88,070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</si>
  <si>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</si>
  <si>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87445</t>
  </si>
  <si>
    <t>POTRUBÍ Z TRUB PLASTOVÝCH ODPADNÍCH DN DO 300MM</t>
  </si>
  <si>
    <t>přípojky k HV  
plastové potrubí min. SN 12, rozměrová řada dle DIN 16 961  
vč. tvarovek, odbočných tvarovek popř. navrtávacích tvarovek</t>
  </si>
  <si>
    <t>43,83=43,830 [A]</t>
  </si>
  <si>
    <t>87446</t>
  </si>
  <si>
    <t>POTRUBÍ Z TRUB PLASTOVÝCH ODPADNÍCH DN DO 400MM</t>
  </si>
  <si>
    <t>plastové potrubí min. SN 12, rozměrová řada dle DIN 16 961  
vč. tvarovek, odbočných tvarovek popř. navrtávacích tvarovek</t>
  </si>
  <si>
    <t>735,93-13,6-50=672,330 [A]</t>
  </si>
  <si>
    <t>893381</t>
  </si>
  <si>
    <t>ŠACHTY ARMATURNÍ ZE ŽELBET VČET VÝTUŽE PŮDORYS PLOCHY DO 1,5M2</t>
  </si>
  <si>
    <t>nátokový objekt v KÚ  
včetně mříže s rámem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</si>
  <si>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</si>
  <si>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894146</t>
  </si>
  <si>
    <t>ŠACHTY KANALIZAČNÍ Z BETON DÍLCŮ NA POTRUBÍ DN DO 400MM</t>
  </si>
  <si>
    <t>- celoprefabrikované betonové šachty, vč.poklopu  
- komplet vč. podkladního betonu, štěrku viz TZ, vč. montáže</t>
  </si>
  <si>
    <t>19-2=17,000 [A]</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</si>
  <si>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</si>
  <si>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89712</t>
  </si>
  <si>
    <t>VPUSŤ KANALIZAČNÍ ULIČNÍ KOMPLETNÍ Z BETONOVÝCH DÍLCŮ</t>
  </si>
  <si>
    <t>UV včetně vtokové mříže.  
planimetrováno ze situace programem autocad</t>
  </si>
  <si>
    <t>22=22,000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</si>
  <si>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</si>
  <si>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89722</t>
  </si>
  <si>
    <t>VPUSŤ KANALIZAČNÍ HORSKÁ KOMPLETNÍ Z BETON DÍLCŮ</t>
  </si>
  <si>
    <t>celoprefabrikované HV,vč. tvarové mříže   
včetně betonového lože C20/25  nXF3 tl.min.100mm  
planimetrováno ze situace programem autocad</t>
  </si>
  <si>
    <t>899632</t>
  </si>
  <si>
    <t>ZKOUŠKA VODOTĚSNOSTI POTRUBÍ DN DO 150MM</t>
  </si>
  <si>
    <t>přípojky DN150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</si>
  <si>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</si>
  <si>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</si>
  <si>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</si>
  <si>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přípojky HV vpustí</t>
  </si>
  <si>
    <t>899662</t>
  </si>
  <si>
    <t>ZKOUŠKA VODOTĚSNOSTI POTRUBÍ DN DO 400MM</t>
  </si>
  <si>
    <t>stoka DN 400 vč.šachet</t>
  </si>
  <si>
    <t>89980</t>
  </si>
  <si>
    <t>TELEVIZNÍ PROHLÍDKA POTRUBÍ</t>
  </si>
  <si>
    <t>prohlídka potrubí, bez přípojek DN150, 1x před převzetím kanalizace investorem, zdokumentován TV záznam a protokol , součástí též prověření deformací (ovality) potrubí a spádu potrubí, zpracování a vyhodnocení TV prohlídky v systému ISYBAU</t>
  </si>
  <si>
    <t>43,83+735,93-63,6=716,160 [A]</t>
  </si>
  <si>
    <t>položka zahrnuje prohlídku potrubí televizní kamerou, záznam prohlídky na nosičích DVD a vyhotovení závěrečného písemného protokolu</t>
  </si>
  <si>
    <t>Napojení kanalizace na vodoteč</t>
  </si>
  <si>
    <t>viz.pol. 13273 
133,56*1,8=240,408 [A]</t>
  </si>
  <si>
    <t>proříznutí spáry napojení kanalizace na vodoteč mimo rekonstruovaný úsek silnice v místě napojení na stáv. vozovku (30X15)   
zalití viz. pol.931315  
včetně odvozu, uložení a poplatku na skládku</t>
  </si>
  <si>
    <t>66+69=135,000 [A]</t>
  </si>
  <si>
    <t>63,6/50*16=20,352 [A]</t>
  </si>
  <si>
    <t>odečteno z podélných profilů a vz.řezů 
133,56=133,560 [A]</t>
  </si>
  <si>
    <t>odečteno z podélných profilů a vz.řezů 
22,26=22,260 [A]</t>
  </si>
  <si>
    <t>odečteno z podélných profilů a vz.řezů 
podsyp potrubí: 13,36=13,360 [A] 
obsyp potrubí: 62,33=62,330 [B] 
Celkem: A+B=75,690 [C]</t>
  </si>
  <si>
    <t>pracovní drenáž DN 100, vč.stěrkopískového obsypu, vč. zemních prací, jedná se o provizorní trativod provedený z důvodu provádění kanalizace  
napojení kanalizace na vodoteč mimo rekonstruovaný úsek silnice</t>
  </si>
  <si>
    <t>63,6=63,600 [A]</t>
  </si>
  <si>
    <t>451315</t>
  </si>
  <si>
    <t>PODKLADNÍ A VÝPLŇOVÉ VRSTVY Z PROSTÉHO BETONU C30/37</t>
  </si>
  <si>
    <t>- beton C 30/37 XF4    
- obetonování vyústního objektu</t>
  </si>
  <si>
    <t>obetonování VO 
(0,5^2*3,14-0,3^2*3,14)*1=0,502 [A]</t>
  </si>
  <si>
    <t>ŠD (fr.0/32) TL.min.150mm, ČSN 736126-1  
napojení kanalizace na vodoteč mimo rekonstruovaný úsek silnice  
planimetrováno ze situace  programem autocad</t>
  </si>
  <si>
    <t>165*2=330,000 [A]</t>
  </si>
  <si>
    <t>PI-C (C65 B 5) 0.8 kg/m2  
ČSN 736129, ČSN EN 13808  
napojení kanalizace na vodoteč mimo rekonstruovaný úsek silnice</t>
  </si>
  <si>
    <t>plocha vozovky planimetrována ze situace programem autocad 
165=165,000 [A]</t>
  </si>
  <si>
    <t>spoj.postřik z kationaktivní asf.emulze 0,30kg/m2 resp.0,40kg/m2 PS-C, ČSN 736129 po vyštěpení  
napojení kanalizace na vodoteč mimo rekonstruovaný úsek silnice  
planimetrováno ze situace  programem autocad</t>
  </si>
  <si>
    <t>asf.emulze 0,30kg/m2: 165=165,000 [A] 
 asf.emulze 0,40kg/m2: 165=165,000 [B] 
Celkem: A+B=330,000 [C]</t>
  </si>
  <si>
    <t>asfaltová obrusná vrstva ACO 11+ 50/70, ČSN EN 13108-1  
napojení kanalizace na vodoteč mimo rekonstruovaný úsek silnice  
planimetrováno ze situace programem autocad</t>
  </si>
  <si>
    <t>165=165,000 [A]</t>
  </si>
  <si>
    <t>asfaltová ložná vrstva ACL 16+ 50/70, ČSN EN 13108-1  
napojení kanalizace na vodoteč mimo rekonstruovaný úsek silnice  
planimetrováno ze situace  programem autocad</t>
  </si>
  <si>
    <t>asfaltová podkladní vrstva ACP 16+ 50/70, ČSN EN 13108-1  
napojení kanalizace na vodoteč mimo rekonstruovaný úsek silnice  
planimetrováno ze situace  programem autocad</t>
  </si>
  <si>
    <t>posyp kamenivem frakce 2/4 3.0 kg/m2  
napojení kanalizace na vodoteč mimo rekonstruovaný úsek silnice</t>
  </si>
  <si>
    <t>13,6=13,600 [A]</t>
  </si>
  <si>
    <t>87458</t>
  </si>
  <si>
    <t>POTRUBÍ Z TRUB PLAST ODPAD DN DO 600MM</t>
  </si>
  <si>
    <t>50=50,000 [A]</t>
  </si>
  <si>
    <t>- celoprefabrikované betonové šachty (Š1,Š2), vč.poklopu  
- komplet vč. podkladního betonu, štěrku viz TZ, vč. montáže  
napojení kanalizace na vodoteč mimo rekonstruovaný úsek silnice</t>
  </si>
  <si>
    <t>89947</t>
  </si>
  <si>
    <t>VÝŘEZ, VÝSEK, ÚTES NA POTRUBÍ DN DO 600MM</t>
  </si>
  <si>
    <t>prostup stáv. nostem pro vyústní objekt</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</si>
  <si>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</si>
  <si>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899672</t>
  </si>
  <si>
    <t>ZKOUŠKA VODOTĚSNOSTI POTRUBÍ DN DO 600MM</t>
  </si>
  <si>
    <t>stoka DN 600 vč.šachet</t>
  </si>
  <si>
    <t>50+13,6=63,600 [A]</t>
  </si>
  <si>
    <t>v místě napojení na stávající vozovku  
napojení kanalizace na vodoteč mimo rekonstruovaný úsek silnice  
vypočteno ze situace</t>
  </si>
  <si>
    <t>69+66=135,000 [A]</t>
  </si>
  <si>
    <t>zalití asf. zálivkou za horka (N2)  
v souladu s ČSN EN 14 188-1  
pol.113765   
napojení kanalizace na vodoteč mimo rekonstruovaný úsek silnice</t>
  </si>
  <si>
    <t>SO 351</t>
  </si>
  <si>
    <t>PŘELOŽKA VODOVODU DOUBRAVICE</t>
  </si>
  <si>
    <t>přebytek výkopku - viz.pol. 13273 - pol.17411 
(76,286-49,041)*1,8=49,041 [A]</t>
  </si>
  <si>
    <t>12=12,000 [A]</t>
  </si>
  <si>
    <t>hloubení rýh pro potrubí   
včetně odvozu přebytku, uložení na skládku do dodavatelem určené vzdálenosti</t>
  </si>
  <si>
    <t>(51,49+3)*1,0*(1,6-0,2)=76,286 [A]</t>
  </si>
  <si>
    <t>zásyp vhodnou zeminou</t>
  </si>
  <si>
    <t>(51,49+3)*1,0*(1,6-0,2-0,4-0,1)=49,041 [A]</t>
  </si>
  <si>
    <t>obsyp vhodnou zeminou dvouvrstvého PE mimo komunikaci  
vč. podsypu vhodnou zeminou  
Požadavky a výsledné parametry dle ČSN 736133, ČSN 721006.  
Kompletní provedení včetně nákupu a dodávky potřebných materiálů, včetně všech souvisejících prací (např. natěžení, dopravy, uložení, hutnění atp.).</t>
  </si>
  <si>
    <t>obsyp (51,49+3)*1,0*0,4=21,796 [A] 
podsyp (51,49+3)*1,0*0,1=5,449 [B] 
Celkem: A+B=27,245 [C]</t>
  </si>
  <si>
    <t>pracovní drenáž DN 100, vč.stěrkopískového obsypu, vč. zemních prací, jedná se o provizorní trativod provedený z důvodu provádění vodovodu</t>
  </si>
  <si>
    <t>235,39=235,390 [A]</t>
  </si>
  <si>
    <t>87313</t>
  </si>
  <si>
    <t>POTRUBÍ Z TRUB PLASTOVÝCH TLAKOVÝCH SVAŘOVANÝCH DN DO 25MM</t>
  </si>
  <si>
    <t>potrubí z trub d32 PE100 SDR11 se zesílenou ochrannou (dvouplášťový PE)    
vč. spojek ISO, ISIFLO</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</si>
  <si>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</si>
  <si>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</si>
  <si>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</si>
  <si>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potrubí z trub d110 PE100 SDR11 se zesílenou ochrannou (dvouplášťový PE)    
vč. spojek ISO, ISIFLO</t>
  </si>
  <si>
    <t>51,49=51,490 [A]</t>
  </si>
  <si>
    <t>891115</t>
  </si>
  <si>
    <t>ŠOUPÁTKA DN DO 50MM</t>
  </si>
  <si>
    <t>vč. zemní teleskopické zákopové soupravy, šoupátkového samonivelačního poklopu</t>
  </si>
  <si>
    <t>- Položka zahrnuje kompletní montáž dle technologického předpisu, dodávku armatury, veškerou mimostaveništní a vnitrostaveništní dopravu.</t>
  </si>
  <si>
    <t>899305</t>
  </si>
  <si>
    <t>DOPLŇKY NA POTRUBÍ - ORIENTAČ SLOUPKY</t>
  </si>
  <si>
    <t>KS</t>
  </si>
  <si>
    <t>orienatční tabulky</t>
  </si>
  <si>
    <t>899308</t>
  </si>
  <si>
    <t>DOPLŇKY NA POTRUBÍ - SIGNALIZAČ VODIČ</t>
  </si>
  <si>
    <t>signalizační vodič CY 6mm2    
vč. prověření funkčnosti měřením, vč. protokolu</t>
  </si>
  <si>
    <t>108,98=108,980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</si>
  <si>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</si>
  <si>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</si>
  <si>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</si>
  <si>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folie modré barvy s nápisem „voda“</t>
  </si>
  <si>
    <t>54,49=54,490 [A]</t>
  </si>
  <si>
    <t>- Položka zahrnuje veškerý materiál, výrobky a polotovary, včetně mimostaveništní a vnitrostaveništní dopravy (rovněž přesuny), včetně naložení a složení,případně s uložením.</t>
  </si>
  <si>
    <t>89941</t>
  </si>
  <si>
    <t>VÝŘEZ, VÝSEK, ÚTES NA POTRUBÍ DN DO 80MM</t>
  </si>
  <si>
    <t>na přípojkách PE D32 - 2 ks</t>
  </si>
  <si>
    <t>89942</t>
  </si>
  <si>
    <t>VÝŘEZ, VÝSEK, ÚTES NA POTRUBÍ DN DO 100MM</t>
  </si>
  <si>
    <t>na potrubí TL DN100</t>
  </si>
  <si>
    <t>899611</t>
  </si>
  <si>
    <t>TLAKOVÉ ZKOUŠKY POTRUBÍ DN DO 80MM</t>
  </si>
  <si>
    <t>zkoušky na přípojkách PE D32</t>
  </si>
  <si>
    <t>899621</t>
  </si>
  <si>
    <t>TLAKOVÉ ZKOUŠKY POTRUBÍ DN DO 100MM</t>
  </si>
  <si>
    <t>tlakové zkoušky na potrubí TL DN100</t>
  </si>
  <si>
    <t>89971</t>
  </si>
  <si>
    <t>PROPLACH A DEZINFEKCE VODOVODNÍHO POTRUBÍ DN DO 80MM</t>
  </si>
  <si>
    <t>na přípojkách PE D32  
- napuštění a vypuštění vody, dodání vody a dezinfekčního prostředku, bakteriologický rozbor vody.</t>
  </si>
  <si>
    <t>- napuštění a vypuštění vody, dodání vody a dezinfekčního prostředku, bakteriologický rozbor vody.</t>
  </si>
  <si>
    <t>89972</t>
  </si>
  <si>
    <t>PROPLACH A DEZINFEKCE VODOVODNÍHO POTRUBÍ DN DO 100MM</t>
  </si>
  <si>
    <t>na potrubí TL DN100  
- napuštění a vypuštění vody, dodání vody a dezinfekčního prostředku, bakteriologický rozbor vody.</t>
  </si>
  <si>
    <t>899901</t>
  </si>
  <si>
    <t>PŘEPOJENÍ PŘÍPOJEK</t>
  </si>
  <si>
    <t>vč. elektrotvarovky sedlové PE100, SDR11    
vč. ISO, ISIFLO spojek    
vč. montáže, řezu na potrubí</t>
  </si>
  <si>
    <t>položka zahrnuje řez na potrubí, dodání a osazení příslušných tvarovek a armatur</t>
  </si>
  <si>
    <t>96912</t>
  </si>
  <si>
    <t>VYBOURÁNÍ POTRUBÍ DN DO 100MM VODOVODNÍCH</t>
  </si>
  <si>
    <t>vč. odvozu na skládku, poplatků za skládku, vč. stáv. hydrantu</t>
  </si>
  <si>
    <t>52=52,000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</si>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</sst>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sharedStrings" Target="sharedStrings.xml" /><Relationship Id="rId1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5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f>
      </c>
      <c>
        <f>0+O9+O13+O17+O21+O25+O29+O33+O37+O41+O45+O49+O53</f>
      </c>
    </row>
    <row r="9" spans="1:16" ht="12.75">
      <c r="A9" s="19" t="s">
        <v>35</v>
      </c>
      <c s="23" t="s">
        <v>19</v>
      </c>
      <c s="23" t="s">
        <v>36</v>
      </c>
      <c s="19" t="s">
        <v>37</v>
      </c>
      <c s="24" t="s">
        <v>38</v>
      </c>
      <c s="25" t="s">
        <v>39</v>
      </c>
      <c s="26">
        <v>1</v>
      </c>
      <c s="27">
        <v>0</v>
      </c>
      <c s="27">
        <f>ROUND(ROUND(H9,2)*ROUND(G9,3),2)</f>
      </c>
      <c r="O9">
        <f>(I9*21)/100</f>
      </c>
      <c t="s">
        <v>13</v>
      </c>
    </row>
    <row r="10" spans="1:5" ht="114.75">
      <c r="A10" s="28" t="s">
        <v>40</v>
      </c>
      <c r="E10" s="29" t="s">
        <v>41</v>
      </c>
    </row>
    <row r="11" spans="1:5" ht="25.5">
      <c r="A11" s="30" t="s">
        <v>42</v>
      </c>
      <c r="E11" s="31" t="s">
        <v>43</v>
      </c>
    </row>
    <row r="12" spans="1:5" ht="12.75">
      <c r="A12" t="s">
        <v>44</v>
      </c>
      <c r="E12" s="29" t="s">
        <v>45</v>
      </c>
    </row>
    <row r="13" spans="1:16" ht="12.75">
      <c r="A13" s="19" t="s">
        <v>35</v>
      </c>
      <c s="23" t="s">
        <v>13</v>
      </c>
      <c s="23" t="s">
        <v>46</v>
      </c>
      <c s="19" t="s">
        <v>37</v>
      </c>
      <c s="24" t="s">
        <v>47</v>
      </c>
      <c s="25" t="s">
        <v>39</v>
      </c>
      <c s="26">
        <v>1</v>
      </c>
      <c s="27">
        <v>0</v>
      </c>
      <c s="27">
        <f>ROUND(ROUND(H13,2)*ROUND(G13,3),2)</f>
      </c>
      <c r="O13">
        <f>(I13*21)/100</f>
      </c>
      <c t="s">
        <v>13</v>
      </c>
    </row>
    <row r="14" spans="1:5" ht="204">
      <c r="A14" s="28" t="s">
        <v>40</v>
      </c>
      <c r="E14" s="29" t="s">
        <v>48</v>
      </c>
    </row>
    <row r="15" spans="1:5" ht="12.75">
      <c r="A15" s="30" t="s">
        <v>42</v>
      </c>
      <c r="E15" s="31" t="s">
        <v>49</v>
      </c>
    </row>
    <row r="16" spans="1:5" ht="12.75">
      <c r="A16" t="s">
        <v>44</v>
      </c>
      <c r="E16" s="29" t="s">
        <v>50</v>
      </c>
    </row>
    <row r="17" spans="1:16" ht="12.75">
      <c r="A17" s="19" t="s">
        <v>35</v>
      </c>
      <c s="23" t="s">
        <v>12</v>
      </c>
      <c s="23" t="s">
        <v>51</v>
      </c>
      <c s="19" t="s">
        <v>37</v>
      </c>
      <c s="24" t="s">
        <v>52</v>
      </c>
      <c s="25" t="s">
        <v>39</v>
      </c>
      <c s="26">
        <v>1</v>
      </c>
      <c s="27">
        <v>0</v>
      </c>
      <c s="27">
        <f>ROUND(ROUND(H17,2)*ROUND(G17,3),2)</f>
      </c>
      <c r="O17">
        <f>(I17*21)/100</f>
      </c>
      <c t="s">
        <v>13</v>
      </c>
    </row>
    <row r="18" spans="1:5" ht="51">
      <c r="A18" s="28" t="s">
        <v>40</v>
      </c>
      <c r="E18" s="29" t="s">
        <v>53</v>
      </c>
    </row>
    <row r="19" spans="1:5" ht="12.75">
      <c r="A19" s="30" t="s">
        <v>42</v>
      </c>
      <c r="E19" s="31" t="s">
        <v>49</v>
      </c>
    </row>
    <row r="20" spans="1:5" ht="12.75">
      <c r="A20" t="s">
        <v>44</v>
      </c>
      <c r="E20" s="29" t="s">
        <v>50</v>
      </c>
    </row>
    <row r="21" spans="1:16" ht="12.75">
      <c r="A21" s="19" t="s">
        <v>35</v>
      </c>
      <c s="23" t="s">
        <v>23</v>
      </c>
      <c s="23" t="s">
        <v>54</v>
      </c>
      <c s="19" t="s">
        <v>55</v>
      </c>
      <c s="24" t="s">
        <v>56</v>
      </c>
      <c s="25" t="s">
        <v>39</v>
      </c>
      <c s="26">
        <v>1</v>
      </c>
      <c s="27">
        <v>0</v>
      </c>
      <c s="27">
        <f>ROUND(ROUND(H21,2)*ROUND(G21,3),2)</f>
      </c>
      <c r="O21">
        <f>(I21*21)/100</f>
      </c>
      <c t="s">
        <v>13</v>
      </c>
    </row>
    <row r="22" spans="1:5" ht="89.25">
      <c r="A22" s="28" t="s">
        <v>40</v>
      </c>
      <c r="E22" s="29" t="s">
        <v>57</v>
      </c>
    </row>
    <row r="23" spans="1:5" ht="25.5">
      <c r="A23" s="30" t="s">
        <v>42</v>
      </c>
      <c r="E23" s="31" t="s">
        <v>43</v>
      </c>
    </row>
    <row r="24" spans="1:5" ht="12.75">
      <c r="A24" t="s">
        <v>44</v>
      </c>
      <c r="E24" s="29" t="s">
        <v>50</v>
      </c>
    </row>
    <row r="25" spans="1:16" ht="12.75">
      <c r="A25" s="19" t="s">
        <v>35</v>
      </c>
      <c s="23" t="s">
        <v>25</v>
      </c>
      <c s="23" t="s">
        <v>54</v>
      </c>
      <c s="19" t="s">
        <v>58</v>
      </c>
      <c s="24" t="s">
        <v>56</v>
      </c>
      <c s="25" t="s">
        <v>39</v>
      </c>
      <c s="26">
        <v>1</v>
      </c>
      <c s="27">
        <v>0</v>
      </c>
      <c s="27">
        <f>ROUND(ROUND(H25,2)*ROUND(G25,3),2)</f>
      </c>
      <c r="O25">
        <f>(I25*21)/100</f>
      </c>
      <c t="s">
        <v>13</v>
      </c>
    </row>
    <row r="26" spans="1:5" ht="63.75">
      <c r="A26" s="28" t="s">
        <v>40</v>
      </c>
      <c r="E26" s="29" t="s">
        <v>59</v>
      </c>
    </row>
    <row r="27" spans="1:5" ht="25.5">
      <c r="A27" s="30" t="s">
        <v>42</v>
      </c>
      <c r="E27" s="31" t="s">
        <v>43</v>
      </c>
    </row>
    <row r="28" spans="1:5" ht="12.75">
      <c r="A28" t="s">
        <v>44</v>
      </c>
      <c r="E28" s="29" t="s">
        <v>50</v>
      </c>
    </row>
    <row r="29" spans="1:16" ht="12.75">
      <c r="A29" s="19" t="s">
        <v>35</v>
      </c>
      <c s="23" t="s">
        <v>27</v>
      </c>
      <c s="23" t="s">
        <v>54</v>
      </c>
      <c s="19" t="s">
        <v>60</v>
      </c>
      <c s="24" t="s">
        <v>56</v>
      </c>
      <c s="25" t="s">
        <v>39</v>
      </c>
      <c s="26">
        <v>1</v>
      </c>
      <c s="27">
        <v>0</v>
      </c>
      <c s="27">
        <f>ROUND(ROUND(H29,2)*ROUND(G29,3),2)</f>
      </c>
      <c r="O29">
        <f>(I29*21)/100</f>
      </c>
      <c t="s">
        <v>13</v>
      </c>
    </row>
    <row r="30" spans="1:5" ht="51">
      <c r="A30" s="28" t="s">
        <v>40</v>
      </c>
      <c r="E30" s="29" t="s">
        <v>61</v>
      </c>
    </row>
    <row r="31" spans="1:5" ht="25.5">
      <c r="A31" s="30" t="s">
        <v>42</v>
      </c>
      <c r="E31" s="31" t="s">
        <v>62</v>
      </c>
    </row>
    <row r="32" spans="1:5" ht="12.75">
      <c r="A32" t="s">
        <v>44</v>
      </c>
      <c r="E32" s="29" t="s">
        <v>50</v>
      </c>
    </row>
    <row r="33" spans="1:16" ht="12.75">
      <c r="A33" s="19" t="s">
        <v>35</v>
      </c>
      <c s="23" t="s">
        <v>63</v>
      </c>
      <c s="23" t="s">
        <v>64</v>
      </c>
      <c s="19" t="s">
        <v>37</v>
      </c>
      <c s="24" t="s">
        <v>65</v>
      </c>
      <c s="25" t="s">
        <v>39</v>
      </c>
      <c s="26">
        <v>1</v>
      </c>
      <c s="27">
        <v>0</v>
      </c>
      <c s="27">
        <f>ROUND(ROUND(H33,2)*ROUND(G33,3),2)</f>
      </c>
      <c r="O33">
        <f>(I33*21)/100</f>
      </c>
      <c t="s">
        <v>13</v>
      </c>
    </row>
    <row r="34" spans="1:5" ht="102">
      <c r="A34" s="28" t="s">
        <v>40</v>
      </c>
      <c r="E34" s="29" t="s">
        <v>66</v>
      </c>
    </row>
    <row r="35" spans="1:5" ht="25.5">
      <c r="A35" s="30" t="s">
        <v>42</v>
      </c>
      <c r="E35" s="31" t="s">
        <v>67</v>
      </c>
    </row>
    <row r="36" spans="1:5" ht="12.75">
      <c r="A36" t="s">
        <v>44</v>
      </c>
      <c r="E36" s="29" t="s">
        <v>50</v>
      </c>
    </row>
    <row r="37" spans="1:16" ht="12.75">
      <c r="A37" s="19" t="s">
        <v>35</v>
      </c>
      <c s="23" t="s">
        <v>68</v>
      </c>
      <c s="23" t="s">
        <v>69</v>
      </c>
      <c s="19" t="s">
        <v>37</v>
      </c>
      <c s="24" t="s">
        <v>70</v>
      </c>
      <c s="25" t="s">
        <v>39</v>
      </c>
      <c s="26">
        <v>1</v>
      </c>
      <c s="27">
        <v>0</v>
      </c>
      <c s="27">
        <f>ROUND(ROUND(H37,2)*ROUND(G37,3),2)</f>
      </c>
      <c r="O37">
        <f>(I37*21)/100</f>
      </c>
      <c t="s">
        <v>13</v>
      </c>
    </row>
    <row r="38" spans="1:5" ht="127.5">
      <c r="A38" s="28" t="s">
        <v>40</v>
      </c>
      <c r="E38" s="29" t="s">
        <v>71</v>
      </c>
    </row>
    <row r="39" spans="1:5" ht="25.5">
      <c r="A39" s="30" t="s">
        <v>42</v>
      </c>
      <c r="E39" s="31" t="s">
        <v>72</v>
      </c>
    </row>
    <row r="40" spans="1:5" ht="12.75">
      <c r="A40" t="s">
        <v>44</v>
      </c>
      <c r="E40" s="29" t="s">
        <v>50</v>
      </c>
    </row>
    <row r="41" spans="1:16" ht="12.75">
      <c r="A41" s="19" t="s">
        <v>35</v>
      </c>
      <c s="23" t="s">
        <v>30</v>
      </c>
      <c s="23" t="s">
        <v>73</v>
      </c>
      <c s="19" t="s">
        <v>37</v>
      </c>
      <c s="24" t="s">
        <v>74</v>
      </c>
      <c s="25" t="s">
        <v>39</v>
      </c>
      <c s="26">
        <v>1</v>
      </c>
      <c s="27">
        <v>0</v>
      </c>
      <c s="27">
        <f>ROUND(ROUND(H41,2)*ROUND(G41,3),2)</f>
      </c>
      <c r="O41">
        <f>(I41*21)/100</f>
      </c>
      <c t="s">
        <v>13</v>
      </c>
    </row>
    <row r="42" spans="1:5" ht="51">
      <c r="A42" s="28" t="s">
        <v>40</v>
      </c>
      <c r="E42" s="29" t="s">
        <v>75</v>
      </c>
    </row>
    <row r="43" spans="1:5" ht="25.5">
      <c r="A43" s="30" t="s">
        <v>42</v>
      </c>
      <c r="E43" s="31" t="s">
        <v>76</v>
      </c>
    </row>
    <row r="44" spans="1:5" ht="63.75">
      <c r="A44" t="s">
        <v>44</v>
      </c>
      <c r="E44" s="29" t="s">
        <v>77</v>
      </c>
    </row>
    <row r="45" spans="1:16" ht="12.75">
      <c r="A45" s="19" t="s">
        <v>35</v>
      </c>
      <c s="23" t="s">
        <v>32</v>
      </c>
      <c s="23" t="s">
        <v>78</v>
      </c>
      <c s="19" t="s">
        <v>37</v>
      </c>
      <c s="24" t="s">
        <v>79</v>
      </c>
      <c s="25" t="s">
        <v>39</v>
      </c>
      <c s="26">
        <v>1</v>
      </c>
      <c s="27">
        <v>0</v>
      </c>
      <c s="27">
        <f>ROUND(ROUND(H45,2)*ROUND(G45,3),2)</f>
      </c>
      <c r="O45">
        <f>(I45*21)/100</f>
      </c>
      <c t="s">
        <v>13</v>
      </c>
    </row>
    <row r="46" spans="1:5" ht="38.25">
      <c r="A46" s="28" t="s">
        <v>40</v>
      </c>
      <c r="E46" s="29" t="s">
        <v>80</v>
      </c>
    </row>
    <row r="47" spans="1:5" ht="12.75">
      <c r="A47" s="30" t="s">
        <v>42</v>
      </c>
      <c r="E47" s="31" t="s">
        <v>49</v>
      </c>
    </row>
    <row r="48" spans="1:5" ht="89.25">
      <c r="A48" t="s">
        <v>44</v>
      </c>
      <c r="E48" s="29" t="s">
        <v>81</v>
      </c>
    </row>
    <row r="49" spans="1:16" ht="12.75">
      <c r="A49" s="19" t="s">
        <v>35</v>
      </c>
      <c s="23" t="s">
        <v>82</v>
      </c>
      <c s="23" t="s">
        <v>83</v>
      </c>
      <c s="19" t="s">
        <v>84</v>
      </c>
      <c s="24" t="s">
        <v>85</v>
      </c>
      <c s="25" t="s">
        <v>86</v>
      </c>
      <c s="26">
        <v>1</v>
      </c>
      <c s="27">
        <v>0</v>
      </c>
      <c s="27">
        <f>ROUND(ROUND(H49,2)*ROUND(G49,3),2)</f>
      </c>
      <c r="O49">
        <f>(I49*21)/100</f>
      </c>
      <c t="s">
        <v>13</v>
      </c>
    </row>
    <row r="50" spans="1:5" ht="38.25">
      <c r="A50" s="28" t="s">
        <v>40</v>
      </c>
      <c r="E50" s="29" t="s">
        <v>87</v>
      </c>
    </row>
    <row r="51" spans="1:5" ht="12.75">
      <c r="A51" s="30" t="s">
        <v>42</v>
      </c>
      <c r="E51" s="31" t="s">
        <v>49</v>
      </c>
    </row>
    <row r="52" spans="1:5" ht="89.25">
      <c r="A52" t="s">
        <v>44</v>
      </c>
      <c r="E52" s="29" t="s">
        <v>81</v>
      </c>
    </row>
    <row r="53" spans="1:16" ht="12.75">
      <c r="A53" s="19" t="s">
        <v>35</v>
      </c>
      <c s="23" t="s">
        <v>88</v>
      </c>
      <c s="23" t="s">
        <v>89</v>
      </c>
      <c s="19" t="s">
        <v>37</v>
      </c>
      <c s="24" t="s">
        <v>90</v>
      </c>
      <c s="25" t="s">
        <v>39</v>
      </c>
      <c s="26">
        <v>1</v>
      </c>
      <c s="27">
        <v>0</v>
      </c>
      <c s="27">
        <f>ROUND(ROUND(H53,2)*ROUND(G53,3),2)</f>
      </c>
      <c r="O53">
        <f>(I53*21)/100</f>
      </c>
      <c t="s">
        <v>13</v>
      </c>
    </row>
    <row r="54" spans="1:5" ht="114.75">
      <c r="A54" s="28" t="s">
        <v>40</v>
      </c>
      <c r="E54" s="29" t="s">
        <v>91</v>
      </c>
    </row>
    <row r="55" spans="1:5" ht="12.75">
      <c r="A55" s="30" t="s">
        <v>42</v>
      </c>
      <c r="E55" s="31" t="s">
        <v>49</v>
      </c>
    </row>
    <row r="56" spans="1:5" ht="12.75">
      <c r="A56" t="s">
        <v>44</v>
      </c>
      <c r="E56" s="29" t="s">
        <v>92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0+O8+O17+O34+O39+O92</f>
      </c>
      <c t="s">
        <v>12</v>
      </c>
    </row>
    <row r="3" spans="1:16" ht="15" customHeight="1">
      <c r="A3" t="s">
        <v>1</v>
      </c>
      <c s="8" t="s">
        <v>4</v>
      </c>
      <c s="9" t="s">
        <v>5</v>
      </c>
      <c s="1"/>
      <c s="10" t="s">
        <v>6</v>
      </c>
      <c s="1"/>
      <c s="4"/>
      <c s="3" t="s">
        <v>867</v>
      </c>
      <c s="32">
        <f>0+I8+I17+I34+I39+I92</f>
      </c>
      <c r="O3" t="s">
        <v>9</v>
      </c>
      <c t="s">
        <v>13</v>
      </c>
    </row>
    <row r="4" spans="1:16" ht="15" customHeight="1">
      <c r="A4" t="s">
        <v>7</v>
      </c>
      <c s="12" t="s">
        <v>8</v>
      </c>
      <c s="13" t="s">
        <v>867</v>
      </c>
      <c s="5"/>
      <c s="14" t="s">
        <v>868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99</v>
      </c>
      <c s="19" t="s">
        <v>37</v>
      </c>
      <c s="24" t="s">
        <v>100</v>
      </c>
      <c s="25" t="s">
        <v>101</v>
      </c>
      <c s="26">
        <v>49.041</v>
      </c>
      <c s="27">
        <v>0</v>
      </c>
      <c s="27">
        <f>ROUND(ROUND(H9,2)*ROUND(G9,3),2)</f>
      </c>
      <c r="O9">
        <f>(I9*21)/100</f>
      </c>
      <c t="s">
        <v>13</v>
      </c>
    </row>
    <row r="10" spans="1:5" ht="25.5">
      <c r="A10" s="28" t="s">
        <v>40</v>
      </c>
      <c r="E10" s="29" t="s">
        <v>566</v>
      </c>
    </row>
    <row r="11" spans="1:5" ht="25.5">
      <c r="A11" s="30" t="s">
        <v>42</v>
      </c>
      <c r="E11" s="31" t="s">
        <v>869</v>
      </c>
    </row>
    <row r="12" spans="1:5" ht="25.5">
      <c r="A12" t="s">
        <v>44</v>
      </c>
      <c r="E12" s="29" t="s">
        <v>104</v>
      </c>
    </row>
    <row r="13" spans="1:16" ht="12.75">
      <c r="A13" s="19" t="s">
        <v>35</v>
      </c>
      <c s="23" t="s">
        <v>13</v>
      </c>
      <c s="23" t="s">
        <v>749</v>
      </c>
      <c s="19" t="s">
        <v>37</v>
      </c>
      <c s="24" t="s">
        <v>750</v>
      </c>
      <c s="25" t="s">
        <v>39</v>
      </c>
      <c s="26">
        <v>1</v>
      </c>
      <c s="27">
        <v>0</v>
      </c>
      <c s="27">
        <f>ROUND(ROUND(H13,2)*ROUND(G13,3),2)</f>
      </c>
      <c r="O13">
        <f>(I13*21)/100</f>
      </c>
      <c t="s">
        <v>13</v>
      </c>
    </row>
    <row r="14" spans="1:5" ht="25.5">
      <c r="A14" s="28" t="s">
        <v>40</v>
      </c>
      <c r="E14" s="29" t="s">
        <v>751</v>
      </c>
    </row>
    <row r="15" spans="1:5" ht="12.75">
      <c r="A15" s="30" t="s">
        <v>42</v>
      </c>
      <c r="E15" s="31" t="s">
        <v>49</v>
      </c>
    </row>
    <row r="16" spans="1:5" ht="12.75">
      <c r="A16" t="s">
        <v>44</v>
      </c>
      <c r="E16" s="29" t="s">
        <v>92</v>
      </c>
    </row>
    <row r="17" spans="1:18" ht="12.75" customHeight="1">
      <c r="A17" s="5" t="s">
        <v>33</v>
      </c>
      <c s="5"/>
      <c s="35" t="s">
        <v>19</v>
      </c>
      <c s="5"/>
      <c s="21" t="s">
        <v>114</v>
      </c>
      <c s="5"/>
      <c s="5"/>
      <c s="5"/>
      <c s="36">
        <f>0+Q17</f>
      </c>
      <c r="O17">
        <f>0+R17</f>
      </c>
      <c r="Q17">
        <f>0+I18+I22+I26+I30</f>
      </c>
      <c>
        <f>0+O18+O22+O26+O30</f>
      </c>
    </row>
    <row r="18" spans="1:16" ht="12.75">
      <c r="A18" s="19" t="s">
        <v>35</v>
      </c>
      <c s="23" t="s">
        <v>12</v>
      </c>
      <c s="23" t="s">
        <v>752</v>
      </c>
      <c s="19" t="s">
        <v>37</v>
      </c>
      <c s="24" t="s">
        <v>753</v>
      </c>
      <c s="25" t="s">
        <v>754</v>
      </c>
      <c s="26">
        <v>12</v>
      </c>
      <c s="27">
        <v>0</v>
      </c>
      <c s="27">
        <f>ROUND(ROUND(H18,2)*ROUND(G18,3),2)</f>
      </c>
      <c r="O18">
        <f>(I18*21)/100</f>
      </c>
      <c t="s">
        <v>13</v>
      </c>
    </row>
    <row r="19" spans="1:5" ht="12.75">
      <c r="A19" s="28" t="s">
        <v>40</v>
      </c>
      <c r="E19" s="29" t="s">
        <v>755</v>
      </c>
    </row>
    <row r="20" spans="1:5" ht="12.75">
      <c r="A20" s="30" t="s">
        <v>42</v>
      </c>
      <c r="E20" s="31" t="s">
        <v>870</v>
      </c>
    </row>
    <row r="21" spans="1:5" ht="38.25">
      <c r="A21" t="s">
        <v>44</v>
      </c>
      <c r="E21" s="29" t="s">
        <v>757</v>
      </c>
    </row>
    <row r="22" spans="1:16" ht="12.75">
      <c r="A22" s="19" t="s">
        <v>35</v>
      </c>
      <c s="23" t="s">
        <v>23</v>
      </c>
      <c s="23" t="s">
        <v>758</v>
      </c>
      <c s="19" t="s">
        <v>37</v>
      </c>
      <c s="24" t="s">
        <v>759</v>
      </c>
      <c s="25" t="s">
        <v>143</v>
      </c>
      <c s="26">
        <v>76.286</v>
      </c>
      <c s="27">
        <v>0</v>
      </c>
      <c s="27">
        <f>ROUND(ROUND(H22,2)*ROUND(G22,3),2)</f>
      </c>
      <c r="O22">
        <f>(I22*21)/100</f>
      </c>
      <c t="s">
        <v>13</v>
      </c>
    </row>
    <row r="23" spans="1:5" ht="25.5">
      <c r="A23" s="28" t="s">
        <v>40</v>
      </c>
      <c r="E23" s="29" t="s">
        <v>871</v>
      </c>
    </row>
    <row r="24" spans="1:5" ht="12.75">
      <c r="A24" s="30" t="s">
        <v>42</v>
      </c>
      <c r="E24" s="31" t="s">
        <v>872</v>
      </c>
    </row>
    <row r="25" spans="1:5" ht="318.75">
      <c r="A25" t="s">
        <v>44</v>
      </c>
      <c r="E25" s="29" t="s">
        <v>196</v>
      </c>
    </row>
    <row r="26" spans="1:16" ht="12.75">
      <c r="A26" s="19" t="s">
        <v>35</v>
      </c>
      <c s="23" t="s">
        <v>25</v>
      </c>
      <c s="23" t="s">
        <v>210</v>
      </c>
      <c s="19" t="s">
        <v>37</v>
      </c>
      <c s="24" t="s">
        <v>211</v>
      </c>
      <c s="25" t="s">
        <v>143</v>
      </c>
      <c s="26">
        <v>49.041</v>
      </c>
      <c s="27">
        <v>0</v>
      </c>
      <c s="27">
        <f>ROUND(ROUND(H26,2)*ROUND(G26,3),2)</f>
      </c>
      <c r="O26">
        <f>(I26*21)/100</f>
      </c>
      <c t="s">
        <v>13</v>
      </c>
    </row>
    <row r="27" spans="1:5" ht="12.75">
      <c r="A27" s="28" t="s">
        <v>40</v>
      </c>
      <c r="E27" s="29" t="s">
        <v>873</v>
      </c>
    </row>
    <row r="28" spans="1:5" ht="12.75">
      <c r="A28" s="30" t="s">
        <v>42</v>
      </c>
      <c r="E28" s="31" t="s">
        <v>874</v>
      </c>
    </row>
    <row r="29" spans="1:5" ht="229.5">
      <c r="A29" t="s">
        <v>44</v>
      </c>
      <c r="E29" s="29" t="s">
        <v>214</v>
      </c>
    </row>
    <row r="30" spans="1:16" ht="12.75">
      <c r="A30" s="19" t="s">
        <v>35</v>
      </c>
      <c s="23" t="s">
        <v>27</v>
      </c>
      <c s="23" t="s">
        <v>216</v>
      </c>
      <c s="19" t="s">
        <v>37</v>
      </c>
      <c s="24" t="s">
        <v>217</v>
      </c>
      <c s="25" t="s">
        <v>143</v>
      </c>
      <c s="26">
        <v>27.245</v>
      </c>
      <c s="27">
        <v>0</v>
      </c>
      <c s="27">
        <f>ROUND(ROUND(H30,2)*ROUND(G30,3),2)</f>
      </c>
      <c r="O30">
        <f>(I30*21)/100</f>
      </c>
      <c t="s">
        <v>13</v>
      </c>
    </row>
    <row r="31" spans="1:5" ht="63.75">
      <c r="A31" s="28" t="s">
        <v>40</v>
      </c>
      <c r="E31" s="29" t="s">
        <v>875</v>
      </c>
    </row>
    <row r="32" spans="1:5" ht="38.25">
      <c r="A32" s="30" t="s">
        <v>42</v>
      </c>
      <c r="E32" s="31" t="s">
        <v>876</v>
      </c>
    </row>
    <row r="33" spans="1:5" ht="293.25">
      <c r="A33" t="s">
        <v>44</v>
      </c>
      <c r="E33" s="29" t="s">
        <v>220</v>
      </c>
    </row>
    <row r="34" spans="1:18" ht="12.75" customHeight="1">
      <c r="A34" s="5" t="s">
        <v>33</v>
      </c>
      <c s="5"/>
      <c s="35" t="s">
        <v>13</v>
      </c>
      <c s="5"/>
      <c s="21" t="s">
        <v>255</v>
      </c>
      <c s="5"/>
      <c s="5"/>
      <c s="5"/>
      <c s="36">
        <f>0+Q34</f>
      </c>
      <c r="O34">
        <f>0+R34</f>
      </c>
      <c r="Q34">
        <f>0+I35</f>
      </c>
      <c>
        <f>0+O35</f>
      </c>
    </row>
    <row r="35" spans="1:16" ht="12.75">
      <c r="A35" s="19" t="s">
        <v>35</v>
      </c>
      <c s="23" t="s">
        <v>63</v>
      </c>
      <c s="23" t="s">
        <v>771</v>
      </c>
      <c s="19" t="s">
        <v>37</v>
      </c>
      <c s="24" t="s">
        <v>772</v>
      </c>
      <c s="25" t="s">
        <v>158</v>
      </c>
      <c s="26">
        <v>235.39</v>
      </c>
      <c s="27">
        <v>0</v>
      </c>
      <c s="27">
        <f>ROUND(ROUND(H35,2)*ROUND(G35,3),2)</f>
      </c>
      <c r="O35">
        <f>(I35*21)/100</f>
      </c>
      <c t="s">
        <v>13</v>
      </c>
    </row>
    <row r="36" spans="1:5" ht="25.5">
      <c r="A36" s="28" t="s">
        <v>40</v>
      </c>
      <c r="E36" s="29" t="s">
        <v>877</v>
      </c>
    </row>
    <row r="37" spans="1:5" ht="12.75">
      <c r="A37" s="30" t="s">
        <v>42</v>
      </c>
      <c r="E37" s="31" t="s">
        <v>878</v>
      </c>
    </row>
    <row r="38" spans="1:5" ht="165.75">
      <c r="A38" t="s">
        <v>44</v>
      </c>
      <c r="E38" s="29" t="s">
        <v>273</v>
      </c>
    </row>
    <row r="39" spans="1:18" ht="12.75" customHeight="1">
      <c r="A39" s="5" t="s">
        <v>33</v>
      </c>
      <c s="5"/>
      <c s="35" t="s">
        <v>68</v>
      </c>
      <c s="5"/>
      <c s="21" t="s">
        <v>396</v>
      </c>
      <c s="5"/>
      <c s="5"/>
      <c s="5"/>
      <c s="36">
        <f>0+Q39</f>
      </c>
      <c r="O39">
        <f>0+R39</f>
      </c>
      <c r="Q39">
        <f>0+I40+I44+I48+I52+I56+I60+I64+I68+I72+I76+I80+I84+I88</f>
      </c>
      <c>
        <f>0+O40+O44+O48+O52+O56+O60+O64+O68+O72+O76+O80+O84+O88</f>
      </c>
    </row>
    <row r="40" spans="1:16" ht="12.75">
      <c r="A40" s="19" t="s">
        <v>35</v>
      </c>
      <c s="23" t="s">
        <v>68</v>
      </c>
      <c s="23" t="s">
        <v>879</v>
      </c>
      <c s="19" t="s">
        <v>37</v>
      </c>
      <c s="24" t="s">
        <v>880</v>
      </c>
      <c s="25" t="s">
        <v>158</v>
      </c>
      <c s="26">
        <v>3</v>
      </c>
      <c s="27">
        <v>0</v>
      </c>
      <c s="27">
        <f>ROUND(ROUND(H40,2)*ROUND(G40,3),2)</f>
      </c>
      <c r="O40">
        <f>(I40*21)/100</f>
      </c>
      <c t="s">
        <v>13</v>
      </c>
    </row>
    <row r="41" spans="1:5" ht="25.5">
      <c r="A41" s="28" t="s">
        <v>40</v>
      </c>
      <c r="E41" s="29" t="s">
        <v>881</v>
      </c>
    </row>
    <row r="42" spans="1:5" ht="12.75">
      <c r="A42" s="30" t="s">
        <v>42</v>
      </c>
      <c r="E42" s="31" t="s">
        <v>406</v>
      </c>
    </row>
    <row r="43" spans="1:5" ht="255">
      <c r="A43" t="s">
        <v>44</v>
      </c>
      <c r="E43" s="29" t="s">
        <v>882</v>
      </c>
    </row>
    <row r="44" spans="1:16" ht="12.75">
      <c r="A44" s="19" t="s">
        <v>35</v>
      </c>
      <c s="23" t="s">
        <v>30</v>
      </c>
      <c s="23" t="s">
        <v>883</v>
      </c>
      <c s="19" t="s">
        <v>37</v>
      </c>
      <c s="24" t="s">
        <v>884</v>
      </c>
      <c s="25" t="s">
        <v>158</v>
      </c>
      <c s="26">
        <v>51.49</v>
      </c>
      <c s="27">
        <v>0</v>
      </c>
      <c s="27">
        <f>ROUND(ROUND(H44,2)*ROUND(G44,3),2)</f>
      </c>
      <c r="O44">
        <f>(I44*21)/100</f>
      </c>
      <c t="s">
        <v>13</v>
      </c>
    </row>
    <row r="45" spans="1:5" ht="25.5">
      <c r="A45" s="28" t="s">
        <v>40</v>
      </c>
      <c r="E45" s="29" t="s">
        <v>885</v>
      </c>
    </row>
    <row r="46" spans="1:5" ht="12.75">
      <c r="A46" s="30" t="s">
        <v>42</v>
      </c>
      <c r="E46" s="31" t="s">
        <v>886</v>
      </c>
    </row>
    <row r="47" spans="1:5" ht="255">
      <c r="A47" t="s">
        <v>44</v>
      </c>
      <c r="E47" s="29" t="s">
        <v>882</v>
      </c>
    </row>
    <row r="48" spans="1:16" ht="12.75">
      <c r="A48" s="19" t="s">
        <v>35</v>
      </c>
      <c s="23" t="s">
        <v>32</v>
      </c>
      <c s="23" t="s">
        <v>887</v>
      </c>
      <c s="19" t="s">
        <v>37</v>
      </c>
      <c s="24" t="s">
        <v>888</v>
      </c>
      <c s="25" t="s">
        <v>86</v>
      </c>
      <c s="26">
        <v>2</v>
      </c>
      <c s="27">
        <v>0</v>
      </c>
      <c s="27">
        <f>ROUND(ROUND(H48,2)*ROUND(G48,3),2)</f>
      </c>
      <c r="O48">
        <f>(I48*21)/100</f>
      </c>
      <c t="s">
        <v>13</v>
      </c>
    </row>
    <row r="49" spans="1:5" ht="12.75">
      <c r="A49" s="28" t="s">
        <v>40</v>
      </c>
      <c r="E49" s="29" t="s">
        <v>889</v>
      </c>
    </row>
    <row r="50" spans="1:5" ht="12.75">
      <c r="A50" s="30" t="s">
        <v>42</v>
      </c>
      <c r="E50" s="31" t="s">
        <v>530</v>
      </c>
    </row>
    <row r="51" spans="1:5" ht="25.5">
      <c r="A51" t="s">
        <v>44</v>
      </c>
      <c r="E51" s="29" t="s">
        <v>890</v>
      </c>
    </row>
    <row r="52" spans="1:16" ht="12.75">
      <c r="A52" s="19" t="s">
        <v>35</v>
      </c>
      <c s="23" t="s">
        <v>82</v>
      </c>
      <c s="23" t="s">
        <v>891</v>
      </c>
      <c s="19" t="s">
        <v>84</v>
      </c>
      <c s="24" t="s">
        <v>892</v>
      </c>
      <c s="25" t="s">
        <v>893</v>
      </c>
      <c s="26">
        <v>3</v>
      </c>
      <c s="27">
        <v>0</v>
      </c>
      <c s="27">
        <f>ROUND(ROUND(H52,2)*ROUND(G52,3),2)</f>
      </c>
      <c r="O52">
        <f>(I52*21)/100</f>
      </c>
      <c t="s">
        <v>13</v>
      </c>
    </row>
    <row r="53" spans="1:5" ht="12.75">
      <c r="A53" s="28" t="s">
        <v>40</v>
      </c>
      <c r="E53" s="29" t="s">
        <v>894</v>
      </c>
    </row>
    <row r="54" spans="1:5" ht="12.75">
      <c r="A54" s="30" t="s">
        <v>42</v>
      </c>
      <c r="E54" s="31" t="s">
        <v>406</v>
      </c>
    </row>
    <row r="55" spans="1:5" ht="12.75">
      <c r="A55" t="s">
        <v>44</v>
      </c>
      <c r="E55" s="29" t="s">
        <v>37</v>
      </c>
    </row>
    <row r="56" spans="1:16" ht="12.75">
      <c r="A56" s="19" t="s">
        <v>35</v>
      </c>
      <c s="23" t="s">
        <v>88</v>
      </c>
      <c s="23" t="s">
        <v>895</v>
      </c>
      <c s="19" t="s">
        <v>37</v>
      </c>
      <c s="24" t="s">
        <v>896</v>
      </c>
      <c s="25" t="s">
        <v>158</v>
      </c>
      <c s="26">
        <v>108.98</v>
      </c>
      <c s="27">
        <v>0</v>
      </c>
      <c s="27">
        <f>ROUND(ROUND(H56,2)*ROUND(G56,3),2)</f>
      </c>
      <c r="O56">
        <f>(I56*21)/100</f>
      </c>
      <c t="s">
        <v>13</v>
      </c>
    </row>
    <row r="57" spans="1:5" ht="25.5">
      <c r="A57" s="28" t="s">
        <v>40</v>
      </c>
      <c r="E57" s="29" t="s">
        <v>897</v>
      </c>
    </row>
    <row r="58" spans="1:5" ht="12.75">
      <c r="A58" s="30" t="s">
        <v>42</v>
      </c>
      <c r="E58" s="31" t="s">
        <v>898</v>
      </c>
    </row>
    <row r="59" spans="1:5" ht="51">
      <c r="A59" t="s">
        <v>44</v>
      </c>
      <c r="E59" s="29" t="s">
        <v>899</v>
      </c>
    </row>
    <row r="60" spans="1:16" ht="12.75">
      <c r="A60" s="19" t="s">
        <v>35</v>
      </c>
      <c s="23" t="s">
        <v>162</v>
      </c>
      <c s="23" t="s">
        <v>900</v>
      </c>
      <c s="19" t="s">
        <v>37</v>
      </c>
      <c s="24" t="s">
        <v>901</v>
      </c>
      <c s="25" t="s">
        <v>158</v>
      </c>
      <c s="26">
        <v>54.49</v>
      </c>
      <c s="27">
        <v>0</v>
      </c>
      <c s="27">
        <f>ROUND(ROUND(H60,2)*ROUND(G60,3),2)</f>
      </c>
      <c r="O60">
        <f>(I60*21)/100</f>
      </c>
      <c t="s">
        <v>13</v>
      </c>
    </row>
    <row r="61" spans="1:5" ht="12.75">
      <c r="A61" s="28" t="s">
        <v>40</v>
      </c>
      <c r="E61" s="29" t="s">
        <v>902</v>
      </c>
    </row>
    <row r="62" spans="1:5" ht="12.75">
      <c r="A62" s="30" t="s">
        <v>42</v>
      </c>
      <c r="E62" s="31" t="s">
        <v>903</v>
      </c>
    </row>
    <row r="63" spans="1:5" ht="38.25">
      <c r="A63" t="s">
        <v>44</v>
      </c>
      <c r="E63" s="29" t="s">
        <v>904</v>
      </c>
    </row>
    <row r="64" spans="1:16" ht="12.75">
      <c r="A64" s="19" t="s">
        <v>35</v>
      </c>
      <c s="23" t="s">
        <v>168</v>
      </c>
      <c s="23" t="s">
        <v>905</v>
      </c>
      <c s="19" t="s">
        <v>37</v>
      </c>
      <c s="24" t="s">
        <v>906</v>
      </c>
      <c s="25" t="s">
        <v>86</v>
      </c>
      <c s="26">
        <v>2</v>
      </c>
      <c s="27">
        <v>0</v>
      </c>
      <c s="27">
        <f>ROUND(ROUND(H64,2)*ROUND(G64,3),2)</f>
      </c>
      <c r="O64">
        <f>(I64*21)/100</f>
      </c>
      <c t="s">
        <v>13</v>
      </c>
    </row>
    <row r="65" spans="1:5" ht="12.75">
      <c r="A65" s="28" t="s">
        <v>40</v>
      </c>
      <c r="E65" s="29" t="s">
        <v>907</v>
      </c>
    </row>
    <row r="66" spans="1:5" ht="12.75">
      <c r="A66" s="30" t="s">
        <v>42</v>
      </c>
      <c r="E66" s="31" t="s">
        <v>530</v>
      </c>
    </row>
    <row r="67" spans="1:5" ht="51">
      <c r="A67" t="s">
        <v>44</v>
      </c>
      <c r="E67" s="29" t="s">
        <v>859</v>
      </c>
    </row>
    <row r="68" spans="1:16" ht="12.75">
      <c r="A68" s="19" t="s">
        <v>35</v>
      </c>
      <c s="23" t="s">
        <v>174</v>
      </c>
      <c s="23" t="s">
        <v>908</v>
      </c>
      <c s="19" t="s">
        <v>37</v>
      </c>
      <c s="24" t="s">
        <v>909</v>
      </c>
      <c s="25" t="s">
        <v>86</v>
      </c>
      <c s="26">
        <v>2</v>
      </c>
      <c s="27">
        <v>0</v>
      </c>
      <c s="27">
        <f>ROUND(ROUND(H68,2)*ROUND(G68,3),2)</f>
      </c>
      <c r="O68">
        <f>(I68*21)/100</f>
      </c>
      <c t="s">
        <v>13</v>
      </c>
    </row>
    <row r="69" spans="1:5" ht="12.75">
      <c r="A69" s="28" t="s">
        <v>40</v>
      </c>
      <c r="E69" s="29" t="s">
        <v>910</v>
      </c>
    </row>
    <row r="70" spans="1:5" ht="12.75">
      <c r="A70" s="30" t="s">
        <v>42</v>
      </c>
      <c r="E70" s="31" t="s">
        <v>530</v>
      </c>
    </row>
    <row r="71" spans="1:5" ht="51">
      <c r="A71" t="s">
        <v>44</v>
      </c>
      <c r="E71" s="29" t="s">
        <v>859</v>
      </c>
    </row>
    <row r="72" spans="1:16" ht="12.75">
      <c r="A72" s="19" t="s">
        <v>35</v>
      </c>
      <c s="23" t="s">
        <v>181</v>
      </c>
      <c s="23" t="s">
        <v>911</v>
      </c>
      <c s="19" t="s">
        <v>37</v>
      </c>
      <c s="24" t="s">
        <v>912</v>
      </c>
      <c s="25" t="s">
        <v>158</v>
      </c>
      <c s="26">
        <v>3</v>
      </c>
      <c s="27">
        <v>0</v>
      </c>
      <c s="27">
        <f>ROUND(ROUND(H72,2)*ROUND(G72,3),2)</f>
      </c>
      <c r="O72">
        <f>(I72*21)/100</f>
      </c>
      <c t="s">
        <v>13</v>
      </c>
    </row>
    <row r="73" spans="1:5" ht="12.75">
      <c r="A73" s="28" t="s">
        <v>40</v>
      </c>
      <c r="E73" s="29" t="s">
        <v>913</v>
      </c>
    </row>
    <row r="74" spans="1:5" ht="12.75">
      <c r="A74" s="30" t="s">
        <v>42</v>
      </c>
      <c r="E74" s="31" t="s">
        <v>406</v>
      </c>
    </row>
    <row r="75" spans="1:5" ht="51">
      <c r="A75" t="s">
        <v>44</v>
      </c>
      <c r="E75" s="29" t="s">
        <v>814</v>
      </c>
    </row>
    <row r="76" spans="1:16" ht="12.75">
      <c r="A76" s="19" t="s">
        <v>35</v>
      </c>
      <c s="23" t="s">
        <v>185</v>
      </c>
      <c s="23" t="s">
        <v>914</v>
      </c>
      <c s="19" t="s">
        <v>37</v>
      </c>
      <c s="24" t="s">
        <v>915</v>
      </c>
      <c s="25" t="s">
        <v>158</v>
      </c>
      <c s="26">
        <v>51.49</v>
      </c>
      <c s="27">
        <v>0</v>
      </c>
      <c s="27">
        <f>ROUND(ROUND(H76,2)*ROUND(G76,3),2)</f>
      </c>
      <c r="O76">
        <f>(I76*21)/100</f>
      </c>
      <c t="s">
        <v>13</v>
      </c>
    </row>
    <row r="77" spans="1:5" ht="12.75">
      <c r="A77" s="28" t="s">
        <v>40</v>
      </c>
      <c r="E77" s="29" t="s">
        <v>916</v>
      </c>
    </row>
    <row r="78" spans="1:5" ht="12.75">
      <c r="A78" s="30" t="s">
        <v>42</v>
      </c>
      <c r="E78" s="31" t="s">
        <v>886</v>
      </c>
    </row>
    <row r="79" spans="1:5" ht="51">
      <c r="A79" t="s">
        <v>44</v>
      </c>
      <c r="E79" s="29" t="s">
        <v>814</v>
      </c>
    </row>
    <row r="80" spans="1:16" ht="12.75">
      <c r="A80" s="19" t="s">
        <v>35</v>
      </c>
      <c s="23" t="s">
        <v>191</v>
      </c>
      <c s="23" t="s">
        <v>917</v>
      </c>
      <c s="19" t="s">
        <v>37</v>
      </c>
      <c s="24" t="s">
        <v>918</v>
      </c>
      <c s="25" t="s">
        <v>158</v>
      </c>
      <c s="26">
        <v>3</v>
      </c>
      <c s="27">
        <v>0</v>
      </c>
      <c s="27">
        <f>ROUND(ROUND(H80,2)*ROUND(G80,3),2)</f>
      </c>
      <c r="O80">
        <f>(I80*21)/100</f>
      </c>
      <c t="s">
        <v>13</v>
      </c>
    </row>
    <row r="81" spans="1:5" ht="38.25">
      <c r="A81" s="28" t="s">
        <v>40</v>
      </c>
      <c r="E81" s="29" t="s">
        <v>919</v>
      </c>
    </row>
    <row r="82" spans="1:5" ht="12.75">
      <c r="A82" s="30" t="s">
        <v>42</v>
      </c>
      <c r="E82" s="31" t="s">
        <v>406</v>
      </c>
    </row>
    <row r="83" spans="1:5" ht="25.5">
      <c r="A83" t="s">
        <v>44</v>
      </c>
      <c r="E83" s="29" t="s">
        <v>920</v>
      </c>
    </row>
    <row r="84" spans="1:16" ht="12.75">
      <c r="A84" s="19" t="s">
        <v>35</v>
      </c>
      <c s="23" t="s">
        <v>197</v>
      </c>
      <c s="23" t="s">
        <v>921</v>
      </c>
      <c s="19" t="s">
        <v>37</v>
      </c>
      <c s="24" t="s">
        <v>922</v>
      </c>
      <c s="25" t="s">
        <v>158</v>
      </c>
      <c s="26">
        <v>51.49</v>
      </c>
      <c s="27">
        <v>0</v>
      </c>
      <c s="27">
        <f>ROUND(ROUND(H84,2)*ROUND(G84,3),2)</f>
      </c>
      <c r="O84">
        <f>(I84*21)/100</f>
      </c>
      <c t="s">
        <v>13</v>
      </c>
    </row>
    <row r="85" spans="1:5" ht="38.25">
      <c r="A85" s="28" t="s">
        <v>40</v>
      </c>
      <c r="E85" s="29" t="s">
        <v>923</v>
      </c>
    </row>
    <row r="86" spans="1:5" ht="12.75">
      <c r="A86" s="30" t="s">
        <v>42</v>
      </c>
      <c r="E86" s="31" t="s">
        <v>886</v>
      </c>
    </row>
    <row r="87" spans="1:5" ht="25.5">
      <c r="A87" t="s">
        <v>44</v>
      </c>
      <c r="E87" s="29" t="s">
        <v>920</v>
      </c>
    </row>
    <row r="88" spans="1:16" ht="12.75">
      <c r="A88" s="19" t="s">
        <v>35</v>
      </c>
      <c s="23" t="s">
        <v>203</v>
      </c>
      <c s="23" t="s">
        <v>924</v>
      </c>
      <c s="19" t="s">
        <v>37</v>
      </c>
      <c s="24" t="s">
        <v>925</v>
      </c>
      <c s="25" t="s">
        <v>86</v>
      </c>
      <c s="26">
        <v>2</v>
      </c>
      <c s="27">
        <v>0</v>
      </c>
      <c s="27">
        <f>ROUND(ROUND(H88,2)*ROUND(G88,3),2)</f>
      </c>
      <c r="O88">
        <f>(I88*21)/100</f>
      </c>
      <c t="s">
        <v>13</v>
      </c>
    </row>
    <row r="89" spans="1:5" ht="38.25">
      <c r="A89" s="28" t="s">
        <v>40</v>
      </c>
      <c r="E89" s="29" t="s">
        <v>926</v>
      </c>
    </row>
    <row r="90" spans="1:5" ht="12.75">
      <c r="A90" s="30" t="s">
        <v>42</v>
      </c>
      <c r="E90" s="31" t="s">
        <v>530</v>
      </c>
    </row>
    <row r="91" spans="1:5" ht="12.75">
      <c r="A91" t="s">
        <v>44</v>
      </c>
      <c r="E91" s="29" t="s">
        <v>927</v>
      </c>
    </row>
    <row r="92" spans="1:18" ht="12.75" customHeight="1">
      <c r="A92" s="5" t="s">
        <v>33</v>
      </c>
      <c s="5"/>
      <c s="35" t="s">
        <v>30</v>
      </c>
      <c s="5"/>
      <c s="21" t="s">
        <v>412</v>
      </c>
      <c s="5"/>
      <c s="5"/>
      <c s="5"/>
      <c s="36">
        <f>0+Q92</f>
      </c>
      <c r="O92">
        <f>0+R92</f>
      </c>
      <c r="Q92">
        <f>0+I93</f>
      </c>
      <c>
        <f>0+O93</f>
      </c>
    </row>
    <row r="93" spans="1:16" ht="12.75">
      <c r="A93" s="19" t="s">
        <v>35</v>
      </c>
      <c s="23" t="s">
        <v>209</v>
      </c>
      <c s="23" t="s">
        <v>928</v>
      </c>
      <c s="19" t="s">
        <v>37</v>
      </c>
      <c s="24" t="s">
        <v>929</v>
      </c>
      <c s="25" t="s">
        <v>158</v>
      </c>
      <c s="26">
        <v>52</v>
      </c>
      <c s="27">
        <v>0</v>
      </c>
      <c s="27">
        <f>ROUND(ROUND(H93,2)*ROUND(G93,3),2)</f>
      </c>
      <c r="O93">
        <f>(I93*21)/100</f>
      </c>
      <c t="s">
        <v>13</v>
      </c>
    </row>
    <row r="94" spans="1:5" ht="12.75">
      <c r="A94" s="28" t="s">
        <v>40</v>
      </c>
      <c r="E94" s="29" t="s">
        <v>930</v>
      </c>
    </row>
    <row r="95" spans="1:5" ht="12.75">
      <c r="A95" s="30" t="s">
        <v>42</v>
      </c>
      <c r="E95" s="31" t="s">
        <v>931</v>
      </c>
    </row>
    <row r="96" spans="1:5" ht="76.5">
      <c r="A96" t="s">
        <v>44</v>
      </c>
      <c r="E96" s="29" t="s">
        <v>932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0+O9+O22+O123+O160+O173+O186+O219+O224+O237</f>
      </c>
      <c t="s">
        <v>12</v>
      </c>
    </row>
    <row r="3" spans="1:16" ht="15" customHeight="1">
      <c r="A3" t="s">
        <v>1</v>
      </c>
      <c s="8" t="s">
        <v>4</v>
      </c>
      <c s="9" t="s">
        <v>5</v>
      </c>
      <c s="1"/>
      <c s="10" t="s">
        <v>6</v>
      </c>
      <c s="1"/>
      <c s="4"/>
      <c s="3" t="s">
        <v>97</v>
      </c>
      <c s="32">
        <f>0+I9+I22+I123+I160+I173+I186+I219+I224+I237</f>
      </c>
      <c r="O3" t="s">
        <v>9</v>
      </c>
      <c t="s">
        <v>13</v>
      </c>
    </row>
    <row r="4" spans="1:16" ht="15" customHeight="1">
      <c r="A4" t="s">
        <v>7</v>
      </c>
      <c s="8" t="s">
        <v>93</v>
      </c>
      <c s="9" t="s">
        <v>94</v>
      </c>
      <c s="1"/>
      <c s="10" t="s">
        <v>95</v>
      </c>
      <c s="1"/>
      <c s="1"/>
      <c s="7"/>
      <c s="7"/>
      <c r="O4" t="s">
        <v>10</v>
      </c>
      <c t="s">
        <v>13</v>
      </c>
    </row>
    <row r="5" spans="1:16" ht="12.75" customHeight="1">
      <c r="A5" t="s">
        <v>96</v>
      </c>
      <c s="12" t="s">
        <v>8</v>
      </c>
      <c s="13" t="s">
        <v>97</v>
      </c>
      <c s="5"/>
      <c s="14" t="s">
        <v>98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99</v>
      </c>
      <c s="19" t="s">
        <v>37</v>
      </c>
      <c s="24" t="s">
        <v>100</v>
      </c>
      <c s="25" t="s">
        <v>101</v>
      </c>
      <c s="26">
        <v>10315.984</v>
      </c>
      <c s="27">
        <v>0</v>
      </c>
      <c s="27">
        <f>ROUND(ROUND(H10,2)*ROUND(G10,3),2)</f>
      </c>
      <c r="O10">
        <f>(I10*21)/100</f>
      </c>
      <c t="s">
        <v>13</v>
      </c>
    </row>
    <row r="11" spans="1:5" ht="38.25">
      <c r="A11" s="28" t="s">
        <v>40</v>
      </c>
      <c r="E11" s="29" t="s">
        <v>102</v>
      </c>
    </row>
    <row r="12" spans="1:5" ht="76.5">
      <c r="A12" s="30" t="s">
        <v>42</v>
      </c>
      <c r="E12" s="31" t="s">
        <v>103</v>
      </c>
    </row>
    <row r="13" spans="1:5" ht="25.5">
      <c r="A13" t="s">
        <v>44</v>
      </c>
      <c r="E13" s="29" t="s">
        <v>104</v>
      </c>
    </row>
    <row r="14" spans="1:16" ht="25.5">
      <c r="A14" s="19" t="s">
        <v>35</v>
      </c>
      <c s="23" t="s">
        <v>13</v>
      </c>
      <c s="23" t="s">
        <v>105</v>
      </c>
      <c s="19" t="s">
        <v>37</v>
      </c>
      <c s="24" t="s">
        <v>106</v>
      </c>
      <c s="25" t="s">
        <v>101</v>
      </c>
      <c s="26">
        <v>430.635</v>
      </c>
      <c s="27">
        <v>0</v>
      </c>
      <c s="27">
        <f>ROUND(ROUND(H14,2)*ROUND(G14,3),2)</f>
      </c>
      <c r="O14">
        <f>(I14*21)/100</f>
      </c>
      <c t="s">
        <v>13</v>
      </c>
    </row>
    <row r="15" spans="1:5" ht="25.5">
      <c r="A15" s="28" t="s">
        <v>40</v>
      </c>
      <c r="E15" s="29" t="s">
        <v>107</v>
      </c>
    </row>
    <row r="16" spans="1:5" ht="12.75">
      <c r="A16" s="30" t="s">
        <v>42</v>
      </c>
      <c r="E16" s="31" t="s">
        <v>108</v>
      </c>
    </row>
    <row r="17" spans="1:5" ht="140.25">
      <c r="A17" t="s">
        <v>44</v>
      </c>
      <c r="E17" s="29" t="s">
        <v>109</v>
      </c>
    </row>
    <row r="18" spans="1:16" ht="25.5">
      <c r="A18" s="19" t="s">
        <v>35</v>
      </c>
      <c s="23" t="s">
        <v>12</v>
      </c>
      <c s="23" t="s">
        <v>110</v>
      </c>
      <c s="19" t="s">
        <v>37</v>
      </c>
      <c s="24" t="s">
        <v>111</v>
      </c>
      <c s="25" t="s">
        <v>101</v>
      </c>
      <c s="26">
        <v>78.746</v>
      </c>
      <c s="27">
        <v>0</v>
      </c>
      <c s="27">
        <f>ROUND(ROUND(H18,2)*ROUND(G18,3),2)</f>
      </c>
      <c r="O18">
        <f>(I18*21)/100</f>
      </c>
      <c t="s">
        <v>13</v>
      </c>
    </row>
    <row r="19" spans="1:5" ht="25.5">
      <c r="A19" s="28" t="s">
        <v>40</v>
      </c>
      <c r="E19" s="29" t="s">
        <v>112</v>
      </c>
    </row>
    <row r="20" spans="1:5" ht="102">
      <c r="A20" s="30" t="s">
        <v>42</v>
      </c>
      <c r="E20" s="31" t="s">
        <v>113</v>
      </c>
    </row>
    <row r="21" spans="1:5" ht="140.25">
      <c r="A21" t="s">
        <v>44</v>
      </c>
      <c r="E21" s="29" t="s">
        <v>109</v>
      </c>
    </row>
    <row r="22" spans="1:18" ht="12.75" customHeight="1">
      <c r="A22" s="5" t="s">
        <v>33</v>
      </c>
      <c s="5"/>
      <c s="35" t="s">
        <v>19</v>
      </c>
      <c s="5"/>
      <c s="21" t="s">
        <v>114</v>
      </c>
      <c s="5"/>
      <c s="5"/>
      <c s="5"/>
      <c s="36">
        <f>0+Q22</f>
      </c>
      <c r="O22">
        <f>0+R22</f>
      </c>
      <c r="Q22">
        <f>0+I23+I27+I31+I35+I39+I43+I47+I51+I55+I59+I63+I67+I71+I75+I79+I83+I87+I91+I95+I99+I103+I107+I111+I115+I119</f>
      </c>
      <c>
        <f>0+O23+O27+O31+O35+O39+O43+O47+O51+O55+O59+O63+O67+O71+O75+O79+O83+O87+O91+O95+O99+O103+O107+O111+O115+O119</f>
      </c>
    </row>
    <row r="23" spans="1:16" ht="12.75">
      <c r="A23" s="19" t="s">
        <v>35</v>
      </c>
      <c s="23" t="s">
        <v>23</v>
      </c>
      <c s="23" t="s">
        <v>115</v>
      </c>
      <c s="19" t="s">
        <v>37</v>
      </c>
      <c s="24" t="s">
        <v>116</v>
      </c>
      <c s="25" t="s">
        <v>117</v>
      </c>
      <c s="26">
        <v>7753</v>
      </c>
      <c s="27">
        <v>0</v>
      </c>
      <c s="27">
        <f>ROUND(ROUND(H23,2)*ROUND(G23,3),2)</f>
      </c>
      <c r="O23">
        <f>(I23*21)/100</f>
      </c>
      <c t="s">
        <v>13</v>
      </c>
    </row>
    <row r="24" spans="1:5" ht="51">
      <c r="A24" s="28" t="s">
        <v>40</v>
      </c>
      <c r="E24" s="29" t="s">
        <v>118</v>
      </c>
    </row>
    <row r="25" spans="1:5" ht="25.5">
      <c r="A25" s="30" t="s">
        <v>42</v>
      </c>
      <c r="E25" s="31" t="s">
        <v>119</v>
      </c>
    </row>
    <row r="26" spans="1:5" ht="12.75">
      <c r="A26" t="s">
        <v>44</v>
      </c>
      <c r="E26" s="29" t="s">
        <v>120</v>
      </c>
    </row>
    <row r="27" spans="1:16" ht="12.75">
      <c r="A27" s="19" t="s">
        <v>35</v>
      </c>
      <c s="23" t="s">
        <v>25</v>
      </c>
      <c s="23" t="s">
        <v>121</v>
      </c>
      <c s="19" t="s">
        <v>37</v>
      </c>
      <c s="24" t="s">
        <v>122</v>
      </c>
      <c s="25" t="s">
        <v>117</v>
      </c>
      <c s="26">
        <v>30</v>
      </c>
      <c s="27">
        <v>0</v>
      </c>
      <c s="27">
        <f>ROUND(ROUND(H27,2)*ROUND(G27,3),2)</f>
      </c>
      <c r="O27">
        <f>(I27*21)/100</f>
      </c>
      <c t="s">
        <v>13</v>
      </c>
    </row>
    <row r="28" spans="1:5" ht="12.75">
      <c r="A28" s="28" t="s">
        <v>40</v>
      </c>
      <c r="E28" s="29" t="s">
        <v>123</v>
      </c>
    </row>
    <row r="29" spans="1:5" ht="12.75">
      <c r="A29" s="30" t="s">
        <v>42</v>
      </c>
      <c r="E29" s="31" t="s">
        <v>124</v>
      </c>
    </row>
    <row r="30" spans="1:5" ht="38.25">
      <c r="A30" t="s">
        <v>44</v>
      </c>
      <c r="E30" s="29" t="s">
        <v>125</v>
      </c>
    </row>
    <row r="31" spans="1:16" ht="12.75">
      <c r="A31" s="19" t="s">
        <v>35</v>
      </c>
      <c s="23" t="s">
        <v>27</v>
      </c>
      <c s="23" t="s">
        <v>126</v>
      </c>
      <c s="19" t="s">
        <v>37</v>
      </c>
      <c s="24" t="s">
        <v>127</v>
      </c>
      <c s="25" t="s">
        <v>117</v>
      </c>
      <c s="26">
        <v>2211</v>
      </c>
      <c s="27">
        <v>0</v>
      </c>
      <c s="27">
        <f>ROUND(ROUND(H31,2)*ROUND(G31,3),2)</f>
      </c>
      <c r="O31">
        <f>(I31*21)/100</f>
      </c>
      <c t="s">
        <v>13</v>
      </c>
    </row>
    <row r="32" spans="1:5" ht="38.25">
      <c r="A32" s="28" t="s">
        <v>40</v>
      </c>
      <c r="E32" s="29" t="s">
        <v>128</v>
      </c>
    </row>
    <row r="33" spans="1:5" ht="12.75">
      <c r="A33" s="30" t="s">
        <v>42</v>
      </c>
      <c r="E33" s="31" t="s">
        <v>129</v>
      </c>
    </row>
    <row r="34" spans="1:5" ht="12.75">
      <c r="A34" t="s">
        <v>44</v>
      </c>
      <c r="E34" s="29" t="s">
        <v>130</v>
      </c>
    </row>
    <row r="35" spans="1:16" ht="12.75">
      <c r="A35" s="19" t="s">
        <v>35</v>
      </c>
      <c s="23" t="s">
        <v>63</v>
      </c>
      <c s="23" t="s">
        <v>131</v>
      </c>
      <c s="19" t="s">
        <v>37</v>
      </c>
      <c s="24" t="s">
        <v>132</v>
      </c>
      <c s="25" t="s">
        <v>86</v>
      </c>
      <c s="26">
        <v>8</v>
      </c>
      <c s="27">
        <v>0</v>
      </c>
      <c s="27">
        <f>ROUND(ROUND(H35,2)*ROUND(G35,3),2)</f>
      </c>
      <c r="O35">
        <f>(I35*21)/100</f>
      </c>
      <c t="s">
        <v>13</v>
      </c>
    </row>
    <row r="36" spans="1:5" ht="38.25">
      <c r="A36" s="28" t="s">
        <v>40</v>
      </c>
      <c r="E36" s="29" t="s">
        <v>133</v>
      </c>
    </row>
    <row r="37" spans="1:5" ht="12.75">
      <c r="A37" s="30" t="s">
        <v>42</v>
      </c>
      <c r="E37" s="31" t="s">
        <v>134</v>
      </c>
    </row>
    <row r="38" spans="1:5" ht="165.75">
      <c r="A38" t="s">
        <v>44</v>
      </c>
      <c r="E38" s="29" t="s">
        <v>135</v>
      </c>
    </row>
    <row r="39" spans="1:16" ht="12.75">
      <c r="A39" s="19" t="s">
        <v>35</v>
      </c>
      <c s="23" t="s">
        <v>68</v>
      </c>
      <c s="23" t="s">
        <v>136</v>
      </c>
      <c s="19" t="s">
        <v>37</v>
      </c>
      <c s="24" t="s">
        <v>137</v>
      </c>
      <c s="25" t="s">
        <v>117</v>
      </c>
      <c s="26">
        <v>31.8</v>
      </c>
      <c s="27">
        <v>0</v>
      </c>
      <c s="27">
        <f>ROUND(ROUND(H39,2)*ROUND(G39,3),2)</f>
      </c>
      <c r="O39">
        <f>(I39*21)/100</f>
      </c>
      <c t="s">
        <v>13</v>
      </c>
    </row>
    <row r="40" spans="1:5" ht="25.5">
      <c r="A40" s="28" t="s">
        <v>40</v>
      </c>
      <c r="E40" s="29" t="s">
        <v>138</v>
      </c>
    </row>
    <row r="41" spans="1:5" ht="12.75">
      <c r="A41" s="30" t="s">
        <v>42</v>
      </c>
      <c r="E41" s="31" t="s">
        <v>139</v>
      </c>
    </row>
    <row r="42" spans="1:5" ht="63.75">
      <c r="A42" t="s">
        <v>44</v>
      </c>
      <c r="E42" s="29" t="s">
        <v>140</v>
      </c>
    </row>
    <row r="43" spans="1:16" ht="25.5">
      <c r="A43" s="19" t="s">
        <v>35</v>
      </c>
      <c s="23" t="s">
        <v>30</v>
      </c>
      <c s="23" t="s">
        <v>141</v>
      </c>
      <c s="19" t="s">
        <v>37</v>
      </c>
      <c s="24" t="s">
        <v>142</v>
      </c>
      <c s="25" t="s">
        <v>143</v>
      </c>
      <c s="26">
        <v>1495.89</v>
      </c>
      <c s="27">
        <v>0</v>
      </c>
      <c s="27">
        <f>ROUND(ROUND(H43,2)*ROUND(G43,3),2)</f>
      </c>
      <c r="O43">
        <f>(I43*21)/100</f>
      </c>
      <c t="s">
        <v>13</v>
      </c>
    </row>
    <row r="44" spans="1:5" ht="51">
      <c r="A44" s="28" t="s">
        <v>40</v>
      </c>
      <c r="E44" s="29" t="s">
        <v>144</v>
      </c>
    </row>
    <row r="45" spans="1:5" ht="12.75">
      <c r="A45" s="30" t="s">
        <v>42</v>
      </c>
      <c r="E45" s="31" t="s">
        <v>145</v>
      </c>
    </row>
    <row r="46" spans="1:5" ht="63.75">
      <c r="A46" t="s">
        <v>44</v>
      </c>
      <c r="E46" s="29" t="s">
        <v>146</v>
      </c>
    </row>
    <row r="47" spans="1:16" ht="12.75">
      <c r="A47" s="19" t="s">
        <v>35</v>
      </c>
      <c s="23" t="s">
        <v>32</v>
      </c>
      <c s="23" t="s">
        <v>147</v>
      </c>
      <c s="19" t="s">
        <v>37</v>
      </c>
      <c s="24" t="s">
        <v>148</v>
      </c>
      <c s="25" t="s">
        <v>143</v>
      </c>
      <c s="26">
        <v>226.65</v>
      </c>
      <c s="27">
        <v>0</v>
      </c>
      <c s="27">
        <f>ROUND(ROUND(H47,2)*ROUND(G47,3),2)</f>
      </c>
      <c r="O47">
        <f>(I47*21)/100</f>
      </c>
      <c t="s">
        <v>13</v>
      </c>
    </row>
    <row r="48" spans="1:5" ht="51">
      <c r="A48" s="28" t="s">
        <v>40</v>
      </c>
      <c r="E48" s="29" t="s">
        <v>149</v>
      </c>
    </row>
    <row r="49" spans="1:5" ht="12.75">
      <c r="A49" s="30" t="s">
        <v>42</v>
      </c>
      <c r="E49" s="31" t="s">
        <v>150</v>
      </c>
    </row>
    <row r="50" spans="1:5" ht="63.75">
      <c r="A50" t="s">
        <v>44</v>
      </c>
      <c r="E50" s="29" t="s">
        <v>146</v>
      </c>
    </row>
    <row r="51" spans="1:16" ht="12.75">
      <c r="A51" s="19" t="s">
        <v>35</v>
      </c>
      <c s="23" t="s">
        <v>82</v>
      </c>
      <c s="23" t="s">
        <v>151</v>
      </c>
      <c s="19" t="s">
        <v>37</v>
      </c>
      <c s="24" t="s">
        <v>152</v>
      </c>
      <c s="25" t="s">
        <v>143</v>
      </c>
      <c s="26">
        <v>271.98</v>
      </c>
      <c s="27">
        <v>0</v>
      </c>
      <c s="27">
        <f>ROUND(ROUND(H51,2)*ROUND(G51,3),2)</f>
      </c>
      <c r="O51">
        <f>(I51*21)/100</f>
      </c>
      <c t="s">
        <v>13</v>
      </c>
    </row>
    <row r="52" spans="1:5" ht="89.25">
      <c r="A52" s="28" t="s">
        <v>40</v>
      </c>
      <c r="E52" s="29" t="s">
        <v>153</v>
      </c>
    </row>
    <row r="53" spans="1:5" ht="12.75">
      <c r="A53" s="30" t="s">
        <v>42</v>
      </c>
      <c r="E53" s="31" t="s">
        <v>154</v>
      </c>
    </row>
    <row r="54" spans="1:5" ht="25.5">
      <c r="A54" t="s">
        <v>44</v>
      </c>
      <c r="E54" s="29" t="s">
        <v>155</v>
      </c>
    </row>
    <row r="55" spans="1:16" ht="12.75">
      <c r="A55" s="19" t="s">
        <v>35</v>
      </c>
      <c s="23" t="s">
        <v>88</v>
      </c>
      <c s="23" t="s">
        <v>156</v>
      </c>
      <c s="19" t="s">
        <v>37</v>
      </c>
      <c s="24" t="s">
        <v>157</v>
      </c>
      <c s="25" t="s">
        <v>158</v>
      </c>
      <c s="26">
        <v>1440</v>
      </c>
      <c s="27">
        <v>0</v>
      </c>
      <c s="27">
        <f>ROUND(ROUND(H55,2)*ROUND(G55,3),2)</f>
      </c>
      <c r="O55">
        <f>(I55*21)/100</f>
      </c>
      <c t="s">
        <v>13</v>
      </c>
    </row>
    <row r="56" spans="1:5" ht="51">
      <c r="A56" s="28" t="s">
        <v>40</v>
      </c>
      <c r="E56" s="29" t="s">
        <v>159</v>
      </c>
    </row>
    <row r="57" spans="1:5" ht="63.75">
      <c r="A57" s="30" t="s">
        <v>42</v>
      </c>
      <c r="E57" s="31" t="s">
        <v>160</v>
      </c>
    </row>
    <row r="58" spans="1:5" ht="25.5">
      <c r="A58" t="s">
        <v>44</v>
      </c>
      <c r="E58" s="29" t="s">
        <v>161</v>
      </c>
    </row>
    <row r="59" spans="1:16" ht="12.75">
      <c r="A59" s="19" t="s">
        <v>35</v>
      </c>
      <c s="23" t="s">
        <v>162</v>
      </c>
      <c s="23" t="s">
        <v>163</v>
      </c>
      <c s="19" t="s">
        <v>37</v>
      </c>
      <c s="24" t="s">
        <v>164</v>
      </c>
      <c s="25" t="s">
        <v>143</v>
      </c>
      <c s="26">
        <v>56.1</v>
      </c>
      <c s="27">
        <v>0</v>
      </c>
      <c s="27">
        <f>ROUND(ROUND(H59,2)*ROUND(G59,3),2)</f>
      </c>
      <c r="O59">
        <f>(I59*21)/100</f>
      </c>
      <c t="s">
        <v>13</v>
      </c>
    </row>
    <row r="60" spans="1:5" ht="12.75">
      <c r="A60" s="28" t="s">
        <v>40</v>
      </c>
      <c r="E60" s="29" t="s">
        <v>165</v>
      </c>
    </row>
    <row r="61" spans="1:5" ht="12.75">
      <c r="A61" s="30" t="s">
        <v>42</v>
      </c>
      <c r="E61" s="31" t="s">
        <v>166</v>
      </c>
    </row>
    <row r="62" spans="1:5" ht="38.25">
      <c r="A62" t="s">
        <v>44</v>
      </c>
      <c r="E62" s="29" t="s">
        <v>167</v>
      </c>
    </row>
    <row r="63" spans="1:16" ht="12.75">
      <c r="A63" s="19" t="s">
        <v>35</v>
      </c>
      <c s="23" t="s">
        <v>168</v>
      </c>
      <c s="23" t="s">
        <v>169</v>
      </c>
      <c s="19" t="s">
        <v>37</v>
      </c>
      <c s="24" t="s">
        <v>170</v>
      </c>
      <c s="25" t="s">
        <v>143</v>
      </c>
      <c s="26">
        <v>3692.5</v>
      </c>
      <c s="27">
        <v>0</v>
      </c>
      <c s="27">
        <f>ROUND(ROUND(H63,2)*ROUND(G63,3),2)</f>
      </c>
      <c r="O63">
        <f>(I63*21)/100</f>
      </c>
      <c t="s">
        <v>13</v>
      </c>
    </row>
    <row r="64" spans="1:5" ht="38.25">
      <c r="A64" s="28" t="s">
        <v>40</v>
      </c>
      <c r="E64" s="29" t="s">
        <v>171</v>
      </c>
    </row>
    <row r="65" spans="1:5" ht="12.75">
      <c r="A65" s="30" t="s">
        <v>42</v>
      </c>
      <c r="E65" s="31" t="s">
        <v>172</v>
      </c>
    </row>
    <row r="66" spans="1:5" ht="369.75">
      <c r="A66" t="s">
        <v>44</v>
      </c>
      <c r="E66" s="29" t="s">
        <v>173</v>
      </c>
    </row>
    <row r="67" spans="1:16" ht="12.75">
      <c r="A67" s="19" t="s">
        <v>35</v>
      </c>
      <c s="23" t="s">
        <v>174</v>
      </c>
      <c s="23" t="s">
        <v>175</v>
      </c>
      <c s="19" t="s">
        <v>176</v>
      </c>
      <c s="24" t="s">
        <v>177</v>
      </c>
      <c s="25" t="s">
        <v>143</v>
      </c>
      <c s="26">
        <v>3188.06</v>
      </c>
      <c s="27">
        <v>0</v>
      </c>
      <c s="27">
        <f>ROUND(ROUND(H67,2)*ROUND(G67,3),2)</f>
      </c>
      <c r="O67">
        <f>(I67*21)/100</f>
      </c>
      <c t="s">
        <v>13</v>
      </c>
    </row>
    <row r="68" spans="1:5" ht="51">
      <c r="A68" s="28" t="s">
        <v>40</v>
      </c>
      <c r="E68" s="29" t="s">
        <v>178</v>
      </c>
    </row>
    <row r="69" spans="1:5" ht="38.25">
      <c r="A69" s="30" t="s">
        <v>42</v>
      </c>
      <c r="E69" s="31" t="s">
        <v>179</v>
      </c>
    </row>
    <row r="70" spans="1:5" ht="306">
      <c r="A70" t="s">
        <v>44</v>
      </c>
      <c r="E70" s="29" t="s">
        <v>180</v>
      </c>
    </row>
    <row r="71" spans="1:16" ht="12.75">
      <c r="A71" s="19" t="s">
        <v>35</v>
      </c>
      <c s="23" t="s">
        <v>181</v>
      </c>
      <c s="23" t="s">
        <v>175</v>
      </c>
      <c s="19" t="s">
        <v>182</v>
      </c>
      <c s="24" t="s">
        <v>177</v>
      </c>
      <c s="25" t="s">
        <v>143</v>
      </c>
      <c s="26">
        <v>229.65</v>
      </c>
      <c s="27">
        <v>0</v>
      </c>
      <c s="27">
        <f>ROUND(ROUND(H71,2)*ROUND(G71,3),2)</f>
      </c>
      <c r="O71">
        <f>(I71*21)/100</f>
      </c>
      <c t="s">
        <v>13</v>
      </c>
    </row>
    <row r="72" spans="1:5" ht="38.25">
      <c r="A72" s="28" t="s">
        <v>40</v>
      </c>
      <c r="E72" s="29" t="s">
        <v>183</v>
      </c>
    </row>
    <row r="73" spans="1:5" ht="12.75">
      <c r="A73" s="30" t="s">
        <v>42</v>
      </c>
      <c r="E73" s="31" t="s">
        <v>184</v>
      </c>
    </row>
    <row r="74" spans="1:5" ht="306">
      <c r="A74" t="s">
        <v>44</v>
      </c>
      <c r="E74" s="29" t="s">
        <v>180</v>
      </c>
    </row>
    <row r="75" spans="1:16" ht="12.75">
      <c r="A75" s="19" t="s">
        <v>35</v>
      </c>
      <c s="23" t="s">
        <v>185</v>
      </c>
      <c s="23" t="s">
        <v>186</v>
      </c>
      <c s="19" t="s">
        <v>37</v>
      </c>
      <c s="24" t="s">
        <v>187</v>
      </c>
      <c s="25" t="s">
        <v>158</v>
      </c>
      <c s="26">
        <v>205</v>
      </c>
      <c s="27">
        <v>0</v>
      </c>
      <c s="27">
        <f>ROUND(ROUND(H75,2)*ROUND(G75,3),2)</f>
      </c>
      <c r="O75">
        <f>(I75*21)/100</f>
      </c>
      <c t="s">
        <v>13</v>
      </c>
    </row>
    <row r="76" spans="1:5" ht="25.5">
      <c r="A76" s="28" t="s">
        <v>40</v>
      </c>
      <c r="E76" s="29" t="s">
        <v>188</v>
      </c>
    </row>
    <row r="77" spans="1:5" ht="12.75">
      <c r="A77" s="30" t="s">
        <v>42</v>
      </c>
      <c r="E77" s="31" t="s">
        <v>189</v>
      </c>
    </row>
    <row r="78" spans="1:5" ht="63.75">
      <c r="A78" t="s">
        <v>44</v>
      </c>
      <c r="E78" s="29" t="s">
        <v>190</v>
      </c>
    </row>
    <row r="79" spans="1:16" ht="12.75">
      <c r="A79" s="19" t="s">
        <v>35</v>
      </c>
      <c s="23" t="s">
        <v>191</v>
      </c>
      <c s="23" t="s">
        <v>192</v>
      </c>
      <c s="19" t="s">
        <v>37</v>
      </c>
      <c s="24" t="s">
        <v>193</v>
      </c>
      <c s="25" t="s">
        <v>143</v>
      </c>
      <c s="26">
        <v>192.318</v>
      </c>
      <c s="27">
        <v>0</v>
      </c>
      <c s="27">
        <f>ROUND(ROUND(H79,2)*ROUND(G79,3),2)</f>
      </c>
      <c r="O79">
        <f>(I79*21)/100</f>
      </c>
      <c t="s">
        <v>13</v>
      </c>
    </row>
    <row r="80" spans="1:5" ht="38.25">
      <c r="A80" s="28" t="s">
        <v>40</v>
      </c>
      <c r="E80" s="29" t="s">
        <v>194</v>
      </c>
    </row>
    <row r="81" spans="1:5" ht="51">
      <c r="A81" s="30" t="s">
        <v>42</v>
      </c>
      <c r="E81" s="31" t="s">
        <v>195</v>
      </c>
    </row>
    <row r="82" spans="1:5" ht="318.75">
      <c r="A82" t="s">
        <v>44</v>
      </c>
      <c r="E82" s="29" t="s">
        <v>196</v>
      </c>
    </row>
    <row r="83" spans="1:16" ht="12.75">
      <c r="A83" s="19" t="s">
        <v>35</v>
      </c>
      <c s="23" t="s">
        <v>197</v>
      </c>
      <c s="23" t="s">
        <v>198</v>
      </c>
      <c s="19" t="s">
        <v>37</v>
      </c>
      <c s="24" t="s">
        <v>199</v>
      </c>
      <c s="25" t="s">
        <v>143</v>
      </c>
      <c s="26">
        <v>2984.5</v>
      </c>
      <c s="27">
        <v>0</v>
      </c>
      <c s="27">
        <f>ROUND(ROUND(H83,2)*ROUND(G83,3),2)</f>
      </c>
      <c r="O83">
        <f>(I83*21)/100</f>
      </c>
      <c t="s">
        <v>13</v>
      </c>
    </row>
    <row r="84" spans="1:5" ht="63.75">
      <c r="A84" s="28" t="s">
        <v>40</v>
      </c>
      <c r="E84" s="29" t="s">
        <v>200</v>
      </c>
    </row>
    <row r="85" spans="1:5" ht="12.75">
      <c r="A85" s="30" t="s">
        <v>42</v>
      </c>
      <c r="E85" s="31" t="s">
        <v>201</v>
      </c>
    </row>
    <row r="86" spans="1:5" ht="267.75">
      <c r="A86" t="s">
        <v>44</v>
      </c>
      <c r="E86" s="29" t="s">
        <v>202</v>
      </c>
    </row>
    <row r="87" spans="1:16" ht="12.75">
      <c r="A87" s="19" t="s">
        <v>35</v>
      </c>
      <c s="23" t="s">
        <v>203</v>
      </c>
      <c s="23" t="s">
        <v>204</v>
      </c>
      <c s="19" t="s">
        <v>37</v>
      </c>
      <c s="24" t="s">
        <v>205</v>
      </c>
      <c s="25" t="s">
        <v>143</v>
      </c>
      <c s="26">
        <v>203.56</v>
      </c>
      <c s="27">
        <v>0</v>
      </c>
      <c s="27">
        <f>ROUND(ROUND(H87,2)*ROUND(G87,3),2)</f>
      </c>
      <c r="O87">
        <f>(I87*21)/100</f>
      </c>
      <c t="s">
        <v>13</v>
      </c>
    </row>
    <row r="88" spans="1:5" ht="38.25">
      <c r="A88" s="28" t="s">
        <v>40</v>
      </c>
      <c r="E88" s="29" t="s">
        <v>206</v>
      </c>
    </row>
    <row r="89" spans="1:5" ht="25.5">
      <c r="A89" s="30" t="s">
        <v>42</v>
      </c>
      <c r="E89" s="31" t="s">
        <v>207</v>
      </c>
    </row>
    <row r="90" spans="1:5" ht="242.25">
      <c r="A90" t="s">
        <v>44</v>
      </c>
      <c r="E90" s="29" t="s">
        <v>208</v>
      </c>
    </row>
    <row r="91" spans="1:16" ht="12.75">
      <c r="A91" s="19" t="s">
        <v>35</v>
      </c>
      <c s="23" t="s">
        <v>209</v>
      </c>
      <c s="23" t="s">
        <v>210</v>
      </c>
      <c s="19" t="s">
        <v>37</v>
      </c>
      <c s="24" t="s">
        <v>211</v>
      </c>
      <c s="25" t="s">
        <v>143</v>
      </c>
      <c s="26">
        <v>83.756</v>
      </c>
      <c s="27">
        <v>0</v>
      </c>
      <c s="27">
        <f>ROUND(ROUND(H91,2)*ROUND(G91,3),2)</f>
      </c>
      <c r="O91">
        <f>(I91*21)/100</f>
      </c>
      <c t="s">
        <v>13</v>
      </c>
    </row>
    <row r="92" spans="1:5" ht="25.5">
      <c r="A92" s="28" t="s">
        <v>40</v>
      </c>
      <c r="E92" s="29" t="s">
        <v>212</v>
      </c>
    </row>
    <row r="93" spans="1:5" ht="51">
      <c r="A93" s="30" t="s">
        <v>42</v>
      </c>
      <c r="E93" s="31" t="s">
        <v>213</v>
      </c>
    </row>
    <row r="94" spans="1:5" ht="229.5">
      <c r="A94" t="s">
        <v>44</v>
      </c>
      <c r="E94" s="29" t="s">
        <v>214</v>
      </c>
    </row>
    <row r="95" spans="1:16" ht="12.75">
      <c r="A95" s="19" t="s">
        <v>35</v>
      </c>
      <c s="23" t="s">
        <v>215</v>
      </c>
      <c s="23" t="s">
        <v>216</v>
      </c>
      <c s="19" t="s">
        <v>37</v>
      </c>
      <c s="24" t="s">
        <v>217</v>
      </c>
      <c s="25" t="s">
        <v>143</v>
      </c>
      <c s="26">
        <v>28.275</v>
      </c>
      <c s="27">
        <v>0</v>
      </c>
      <c s="27">
        <f>ROUND(ROUND(H95,2)*ROUND(G95,3),2)</f>
      </c>
      <c r="O95">
        <f>(I95*21)/100</f>
      </c>
      <c t="s">
        <v>13</v>
      </c>
    </row>
    <row r="96" spans="1:5" ht="51">
      <c r="A96" s="28" t="s">
        <v>40</v>
      </c>
      <c r="E96" s="29" t="s">
        <v>218</v>
      </c>
    </row>
    <row r="97" spans="1:5" ht="51">
      <c r="A97" s="30" t="s">
        <v>42</v>
      </c>
      <c r="E97" s="31" t="s">
        <v>219</v>
      </c>
    </row>
    <row r="98" spans="1:5" ht="293.25">
      <c r="A98" t="s">
        <v>44</v>
      </c>
      <c r="E98" s="29" t="s">
        <v>220</v>
      </c>
    </row>
    <row r="99" spans="1:16" ht="12.75">
      <c r="A99" s="19" t="s">
        <v>35</v>
      </c>
      <c s="23" t="s">
        <v>221</v>
      </c>
      <c s="23" t="s">
        <v>222</v>
      </c>
      <c s="19" t="s">
        <v>37</v>
      </c>
      <c s="24" t="s">
        <v>223</v>
      </c>
      <c s="25" t="s">
        <v>117</v>
      </c>
      <c s="26">
        <v>5959</v>
      </c>
      <c s="27">
        <v>0</v>
      </c>
      <c s="27">
        <f>ROUND(ROUND(H99,2)*ROUND(G99,3),2)</f>
      </c>
      <c r="O99">
        <f>(I99*21)/100</f>
      </c>
      <c t="s">
        <v>13</v>
      </c>
    </row>
    <row r="100" spans="1:5" ht="38.25">
      <c r="A100" s="28" t="s">
        <v>40</v>
      </c>
      <c r="E100" s="29" t="s">
        <v>224</v>
      </c>
    </row>
    <row r="101" spans="1:5" ht="12.75">
      <c r="A101" s="30" t="s">
        <v>42</v>
      </c>
      <c r="E101" s="31" t="s">
        <v>225</v>
      </c>
    </row>
    <row r="102" spans="1:5" ht="25.5">
      <c r="A102" t="s">
        <v>44</v>
      </c>
      <c r="E102" s="29" t="s">
        <v>226</v>
      </c>
    </row>
    <row r="103" spans="1:16" ht="12.75">
      <c r="A103" s="19" t="s">
        <v>35</v>
      </c>
      <c s="23" t="s">
        <v>227</v>
      </c>
      <c s="23" t="s">
        <v>228</v>
      </c>
      <c s="19" t="s">
        <v>37</v>
      </c>
      <c s="24" t="s">
        <v>229</v>
      </c>
      <c s="25" t="s">
        <v>117</v>
      </c>
      <c s="26">
        <v>1531</v>
      </c>
      <c s="27">
        <v>0</v>
      </c>
      <c s="27">
        <f>ROUND(ROUND(H103,2)*ROUND(G103,3),2)</f>
      </c>
      <c r="O103">
        <f>(I103*21)/100</f>
      </c>
      <c t="s">
        <v>13</v>
      </c>
    </row>
    <row r="104" spans="1:5" ht="51">
      <c r="A104" s="28" t="s">
        <v>40</v>
      </c>
      <c r="E104" s="29" t="s">
        <v>230</v>
      </c>
    </row>
    <row r="105" spans="1:5" ht="12.75">
      <c r="A105" s="30" t="s">
        <v>42</v>
      </c>
      <c r="E105" s="31" t="s">
        <v>231</v>
      </c>
    </row>
    <row r="106" spans="1:5" ht="38.25">
      <c r="A106" t="s">
        <v>44</v>
      </c>
      <c r="E106" s="29" t="s">
        <v>232</v>
      </c>
    </row>
    <row r="107" spans="1:16" ht="12.75">
      <c r="A107" s="19" t="s">
        <v>35</v>
      </c>
      <c s="23" t="s">
        <v>233</v>
      </c>
      <c s="23" t="s">
        <v>234</v>
      </c>
      <c s="19" t="s">
        <v>37</v>
      </c>
      <c s="24" t="s">
        <v>235</v>
      </c>
      <c s="25" t="s">
        <v>117</v>
      </c>
      <c s="26">
        <v>1531</v>
      </c>
      <c s="27">
        <v>0</v>
      </c>
      <c s="27">
        <f>ROUND(ROUND(H107,2)*ROUND(G107,3),2)</f>
      </c>
      <c r="O107">
        <f>(I107*21)/100</f>
      </c>
      <c t="s">
        <v>13</v>
      </c>
    </row>
    <row r="108" spans="1:5" ht="12.75">
      <c r="A108" s="28" t="s">
        <v>40</v>
      </c>
      <c r="E108" s="29" t="s">
        <v>37</v>
      </c>
    </row>
    <row r="109" spans="1:5" ht="12.75">
      <c r="A109" s="30" t="s">
        <v>42</v>
      </c>
      <c r="E109" s="31" t="s">
        <v>236</v>
      </c>
    </row>
    <row r="110" spans="1:5" ht="25.5">
      <c r="A110" t="s">
        <v>44</v>
      </c>
      <c r="E110" s="29" t="s">
        <v>237</v>
      </c>
    </row>
    <row r="111" spans="1:16" ht="12.75">
      <c r="A111" s="19" t="s">
        <v>35</v>
      </c>
      <c s="23" t="s">
        <v>238</v>
      </c>
      <c s="23" t="s">
        <v>239</v>
      </c>
      <c s="19" t="s">
        <v>37</v>
      </c>
      <c s="24" t="s">
        <v>240</v>
      </c>
      <c s="25" t="s">
        <v>117</v>
      </c>
      <c s="26">
        <v>1531</v>
      </c>
      <c s="27">
        <v>0</v>
      </c>
      <c s="27">
        <f>ROUND(ROUND(H111,2)*ROUND(G111,3),2)</f>
      </c>
      <c r="O111">
        <f>(I111*21)/100</f>
      </c>
      <c t="s">
        <v>13</v>
      </c>
    </row>
    <row r="112" spans="1:5" ht="12.75">
      <c r="A112" s="28" t="s">
        <v>40</v>
      </c>
      <c r="E112" s="29" t="s">
        <v>37</v>
      </c>
    </row>
    <row r="113" spans="1:5" ht="25.5">
      <c r="A113" s="30" t="s">
        <v>42</v>
      </c>
      <c r="E113" s="31" t="s">
        <v>241</v>
      </c>
    </row>
    <row r="114" spans="1:5" ht="38.25">
      <c r="A114" t="s">
        <v>44</v>
      </c>
      <c r="E114" s="29" t="s">
        <v>242</v>
      </c>
    </row>
    <row r="115" spans="1:16" ht="12.75">
      <c r="A115" s="19" t="s">
        <v>35</v>
      </c>
      <c s="23" t="s">
        <v>243</v>
      </c>
      <c s="23" t="s">
        <v>244</v>
      </c>
      <c s="19" t="s">
        <v>37</v>
      </c>
      <c s="24" t="s">
        <v>245</v>
      </c>
      <c s="25" t="s">
        <v>117</v>
      </c>
      <c s="26">
        <v>20</v>
      </c>
      <c s="27">
        <v>0</v>
      </c>
      <c s="27">
        <f>ROUND(ROUND(H115,2)*ROUND(G115,3),2)</f>
      </c>
      <c r="O115">
        <f>(I115*21)/100</f>
      </c>
      <c t="s">
        <v>13</v>
      </c>
    </row>
    <row r="116" spans="1:5" ht="51">
      <c r="A116" s="28" t="s">
        <v>40</v>
      </c>
      <c r="E116" s="29" t="s">
        <v>246</v>
      </c>
    </row>
    <row r="117" spans="1:5" ht="12.75">
      <c r="A117" s="30" t="s">
        <v>42</v>
      </c>
      <c r="E117" s="31" t="s">
        <v>247</v>
      </c>
    </row>
    <row r="118" spans="1:5" ht="38.25">
      <c r="A118" t="s">
        <v>44</v>
      </c>
      <c r="E118" s="29" t="s">
        <v>248</v>
      </c>
    </row>
    <row r="119" spans="1:16" ht="25.5">
      <c r="A119" s="19" t="s">
        <v>35</v>
      </c>
      <c s="23" t="s">
        <v>249</v>
      </c>
      <c s="23" t="s">
        <v>250</v>
      </c>
      <c s="19" t="s">
        <v>37</v>
      </c>
      <c s="24" t="s">
        <v>251</v>
      </c>
      <c s="25" t="s">
        <v>86</v>
      </c>
      <c s="26">
        <v>4</v>
      </c>
      <c s="27">
        <v>0</v>
      </c>
      <c s="27">
        <f>ROUND(ROUND(H119,2)*ROUND(G119,3),2)</f>
      </c>
      <c r="O119">
        <f>(I119*21)/100</f>
      </c>
      <c t="s">
        <v>13</v>
      </c>
    </row>
    <row r="120" spans="1:5" ht="12.75">
      <c r="A120" s="28" t="s">
        <v>40</v>
      </c>
      <c r="E120" s="29" t="s">
        <v>252</v>
      </c>
    </row>
    <row r="121" spans="1:5" ht="12.75">
      <c r="A121" s="30" t="s">
        <v>42</v>
      </c>
      <c r="E121" s="31" t="s">
        <v>253</v>
      </c>
    </row>
    <row r="122" spans="1:5" ht="114.75">
      <c r="A122" t="s">
        <v>44</v>
      </c>
      <c r="E122" s="29" t="s">
        <v>254</v>
      </c>
    </row>
    <row r="123" spans="1:18" ht="12.75" customHeight="1">
      <c r="A123" s="5" t="s">
        <v>33</v>
      </c>
      <c s="5"/>
      <c s="35" t="s">
        <v>13</v>
      </c>
      <c s="5"/>
      <c s="21" t="s">
        <v>255</v>
      </c>
      <c s="5"/>
      <c s="5"/>
      <c s="5"/>
      <c s="36">
        <f>0+Q123</f>
      </c>
      <c r="O123">
        <f>0+R123</f>
      </c>
      <c r="Q123">
        <f>0+I124+I128+I132+I136+I140+I144+I148+I152+I156</f>
      </c>
      <c>
        <f>0+O124+O128+O132+O136+O140+O144+O148+O152+O156</f>
      </c>
    </row>
    <row r="124" spans="1:16" ht="12.75">
      <c r="A124" s="19" t="s">
        <v>35</v>
      </c>
      <c s="23" t="s">
        <v>256</v>
      </c>
      <c s="23" t="s">
        <v>257</v>
      </c>
      <c s="19" t="s">
        <v>37</v>
      </c>
      <c s="24" t="s">
        <v>258</v>
      </c>
      <c s="25" t="s">
        <v>143</v>
      </c>
      <c s="26">
        <v>11.31</v>
      </c>
      <c s="27">
        <v>0</v>
      </c>
      <c s="27">
        <f>ROUND(ROUND(H124,2)*ROUND(G124,3),2)</f>
      </c>
      <c r="O124">
        <f>(I124*21)/100</f>
      </c>
      <c t="s">
        <v>13</v>
      </c>
    </row>
    <row r="125" spans="1:5" ht="102">
      <c r="A125" s="28" t="s">
        <v>40</v>
      </c>
      <c r="E125" s="29" t="s">
        <v>259</v>
      </c>
    </row>
    <row r="126" spans="1:5" ht="51">
      <c r="A126" s="30" t="s">
        <v>42</v>
      </c>
      <c r="E126" s="31" t="s">
        <v>260</v>
      </c>
    </row>
    <row r="127" spans="1:5" ht="38.25">
      <c r="A127" t="s">
        <v>44</v>
      </c>
      <c r="E127" s="29" t="s">
        <v>261</v>
      </c>
    </row>
    <row r="128" spans="1:16" ht="12.75">
      <c r="A128" s="19" t="s">
        <v>35</v>
      </c>
      <c s="23" t="s">
        <v>262</v>
      </c>
      <c s="23" t="s">
        <v>263</v>
      </c>
      <c s="19" t="s">
        <v>37</v>
      </c>
      <c s="24" t="s">
        <v>264</v>
      </c>
      <c s="25" t="s">
        <v>117</v>
      </c>
      <c s="26">
        <v>2972.5</v>
      </c>
      <c s="27">
        <v>0</v>
      </c>
      <c s="27">
        <f>ROUND(ROUND(H128,2)*ROUND(G128,3),2)</f>
      </c>
      <c r="O128">
        <f>(I128*21)/100</f>
      </c>
      <c t="s">
        <v>13</v>
      </c>
    </row>
    <row r="129" spans="1:5" ht="25.5">
      <c r="A129" s="28" t="s">
        <v>40</v>
      </c>
      <c r="E129" s="29" t="s">
        <v>265</v>
      </c>
    </row>
    <row r="130" spans="1:5" ht="25.5">
      <c r="A130" s="30" t="s">
        <v>42</v>
      </c>
      <c r="E130" s="31" t="s">
        <v>266</v>
      </c>
    </row>
    <row r="131" spans="1:5" ht="25.5">
      <c r="A131" t="s">
        <v>44</v>
      </c>
      <c r="E131" s="29" t="s">
        <v>267</v>
      </c>
    </row>
    <row r="132" spans="1:16" ht="12.75">
      <c r="A132" s="19" t="s">
        <v>35</v>
      </c>
      <c s="23" t="s">
        <v>268</v>
      </c>
      <c s="23" t="s">
        <v>269</v>
      </c>
      <c s="19" t="s">
        <v>37</v>
      </c>
      <c s="24" t="s">
        <v>270</v>
      </c>
      <c s="25" t="s">
        <v>158</v>
      </c>
      <c s="26">
        <v>1189</v>
      </c>
      <c s="27">
        <v>0</v>
      </c>
      <c s="27">
        <f>ROUND(ROUND(H132,2)*ROUND(G132,3),2)</f>
      </c>
      <c r="O132">
        <f>(I132*21)/100</f>
      </c>
      <c t="s">
        <v>13</v>
      </c>
    </row>
    <row r="133" spans="1:5" ht="25.5">
      <c r="A133" s="28" t="s">
        <v>40</v>
      </c>
      <c r="E133" s="29" t="s">
        <v>271</v>
      </c>
    </row>
    <row r="134" spans="1:5" ht="12.75">
      <c r="A134" s="30" t="s">
        <v>42</v>
      </c>
      <c r="E134" s="31" t="s">
        <v>272</v>
      </c>
    </row>
    <row r="135" spans="1:5" ht="165.75">
      <c r="A135" t="s">
        <v>44</v>
      </c>
      <c r="E135" s="29" t="s">
        <v>273</v>
      </c>
    </row>
    <row r="136" spans="1:16" ht="12.75">
      <c r="A136" s="19" t="s">
        <v>35</v>
      </c>
      <c s="23" t="s">
        <v>274</v>
      </c>
      <c s="23" t="s">
        <v>275</v>
      </c>
      <c s="19" t="s">
        <v>37</v>
      </c>
      <c s="24" t="s">
        <v>276</v>
      </c>
      <c s="25" t="s">
        <v>117</v>
      </c>
      <c s="26">
        <v>113.1</v>
      </c>
      <c s="27">
        <v>0</v>
      </c>
      <c s="27">
        <f>ROUND(ROUND(H136,2)*ROUND(G136,3),2)</f>
      </c>
      <c r="O136">
        <f>(I136*21)/100</f>
      </c>
      <c t="s">
        <v>13</v>
      </c>
    </row>
    <row r="137" spans="1:5" ht="76.5">
      <c r="A137" s="28" t="s">
        <v>40</v>
      </c>
      <c r="E137" s="29" t="s">
        <v>277</v>
      </c>
    </row>
    <row r="138" spans="1:5" ht="51">
      <c r="A138" s="30" t="s">
        <v>42</v>
      </c>
      <c r="E138" s="31" t="s">
        <v>278</v>
      </c>
    </row>
    <row r="139" spans="1:5" ht="51">
      <c r="A139" t="s">
        <v>44</v>
      </c>
      <c r="E139" s="29" t="s">
        <v>279</v>
      </c>
    </row>
    <row r="140" spans="1:16" ht="12.75">
      <c r="A140" s="19" t="s">
        <v>35</v>
      </c>
      <c s="23" t="s">
        <v>280</v>
      </c>
      <c s="23" t="s">
        <v>281</v>
      </c>
      <c s="19" t="s">
        <v>37</v>
      </c>
      <c s="24" t="s">
        <v>282</v>
      </c>
      <c s="25" t="s">
        <v>143</v>
      </c>
      <c s="26">
        <v>3.5</v>
      </c>
      <c s="27">
        <v>0</v>
      </c>
      <c s="27">
        <f>ROUND(ROUND(H140,2)*ROUND(G140,3),2)</f>
      </c>
      <c r="O140">
        <f>(I140*21)/100</f>
      </c>
      <c t="s">
        <v>13</v>
      </c>
    </row>
    <row r="141" spans="1:5" ht="25.5">
      <c r="A141" s="28" t="s">
        <v>40</v>
      </c>
      <c r="E141" s="29" t="s">
        <v>283</v>
      </c>
    </row>
    <row r="142" spans="1:5" ht="51">
      <c r="A142" s="30" t="s">
        <v>42</v>
      </c>
      <c r="E142" s="31" t="s">
        <v>284</v>
      </c>
    </row>
    <row r="143" spans="1:5" ht="38.25">
      <c r="A143" t="s">
        <v>44</v>
      </c>
      <c r="E143" s="29" t="s">
        <v>261</v>
      </c>
    </row>
    <row r="144" spans="1:16" ht="12.75">
      <c r="A144" s="19" t="s">
        <v>35</v>
      </c>
      <c s="23" t="s">
        <v>285</v>
      </c>
      <c s="23" t="s">
        <v>286</v>
      </c>
      <c s="19" t="s">
        <v>37</v>
      </c>
      <c s="24" t="s">
        <v>287</v>
      </c>
      <c s="25" t="s">
        <v>143</v>
      </c>
      <c s="26">
        <v>2.139</v>
      </c>
      <c s="27">
        <v>0</v>
      </c>
      <c s="27">
        <f>ROUND(ROUND(H144,2)*ROUND(G144,3),2)</f>
      </c>
      <c r="O144">
        <f>(I144*21)/100</f>
      </c>
      <c t="s">
        <v>13</v>
      </c>
    </row>
    <row r="145" spans="1:5" ht="12.75">
      <c r="A145" s="28" t="s">
        <v>40</v>
      </c>
      <c r="E145" s="29" t="s">
        <v>288</v>
      </c>
    </row>
    <row r="146" spans="1:5" ht="51">
      <c r="A146" s="30" t="s">
        <v>42</v>
      </c>
      <c r="E146" s="31" t="s">
        <v>289</v>
      </c>
    </row>
    <row r="147" spans="1:5" ht="369.75">
      <c r="A147" t="s">
        <v>44</v>
      </c>
      <c r="E147" s="29" t="s">
        <v>290</v>
      </c>
    </row>
    <row r="148" spans="1:16" ht="12.75">
      <c r="A148" s="19" t="s">
        <v>35</v>
      </c>
      <c s="23" t="s">
        <v>291</v>
      </c>
      <c s="23" t="s">
        <v>292</v>
      </c>
      <c s="19" t="s">
        <v>37</v>
      </c>
      <c s="24" t="s">
        <v>293</v>
      </c>
      <c s="25" t="s">
        <v>143</v>
      </c>
      <c s="26">
        <v>11.381</v>
      </c>
      <c s="27">
        <v>0</v>
      </c>
      <c s="27">
        <f>ROUND(ROUND(H148,2)*ROUND(G148,3),2)</f>
      </c>
      <c r="O148">
        <f>(I148*21)/100</f>
      </c>
      <c t="s">
        <v>13</v>
      </c>
    </row>
    <row r="149" spans="1:5" ht="12.75">
      <c r="A149" s="28" t="s">
        <v>40</v>
      </c>
      <c r="E149" s="29" t="s">
        <v>294</v>
      </c>
    </row>
    <row r="150" spans="1:5" ht="51">
      <c r="A150" s="30" t="s">
        <v>42</v>
      </c>
      <c r="E150" s="31" t="s">
        <v>295</v>
      </c>
    </row>
    <row r="151" spans="1:5" ht="369.75">
      <c r="A151" t="s">
        <v>44</v>
      </c>
      <c r="E151" s="29" t="s">
        <v>296</v>
      </c>
    </row>
    <row r="152" spans="1:16" ht="12.75">
      <c r="A152" s="19" t="s">
        <v>35</v>
      </c>
      <c s="23" t="s">
        <v>297</v>
      </c>
      <c s="23" t="s">
        <v>298</v>
      </c>
      <c s="19" t="s">
        <v>37</v>
      </c>
      <c s="24" t="s">
        <v>299</v>
      </c>
      <c s="25" t="s">
        <v>143</v>
      </c>
      <c s="26">
        <v>1.92</v>
      </c>
      <c s="27">
        <v>0</v>
      </c>
      <c s="27">
        <f>ROUND(ROUND(H152,2)*ROUND(G152,3),2)</f>
      </c>
      <c r="O152">
        <f>(I152*21)/100</f>
      </c>
      <c t="s">
        <v>13</v>
      </c>
    </row>
    <row r="153" spans="1:5" ht="25.5">
      <c r="A153" s="28" t="s">
        <v>40</v>
      </c>
      <c r="E153" s="29" t="s">
        <v>300</v>
      </c>
    </row>
    <row r="154" spans="1:5" ht="51">
      <c r="A154" s="30" t="s">
        <v>42</v>
      </c>
      <c r="E154" s="31" t="s">
        <v>301</v>
      </c>
    </row>
    <row r="155" spans="1:5" ht="369.75">
      <c r="A155" t="s">
        <v>44</v>
      </c>
      <c r="E155" s="29" t="s">
        <v>296</v>
      </c>
    </row>
    <row r="156" spans="1:16" ht="12.75">
      <c r="A156" s="19" t="s">
        <v>35</v>
      </c>
      <c s="23" t="s">
        <v>302</v>
      </c>
      <c s="23" t="s">
        <v>303</v>
      </c>
      <c s="19" t="s">
        <v>37</v>
      </c>
      <c s="24" t="s">
        <v>304</v>
      </c>
      <c s="25" t="s">
        <v>101</v>
      </c>
      <c s="26">
        <v>0.047</v>
      </c>
      <c s="27">
        <v>0</v>
      </c>
      <c s="27">
        <f>ROUND(ROUND(H156,2)*ROUND(G156,3),2)</f>
      </c>
      <c r="O156">
        <f>(I156*21)/100</f>
      </c>
      <c t="s">
        <v>13</v>
      </c>
    </row>
    <row r="157" spans="1:5" ht="12.75">
      <c r="A157" s="28" t="s">
        <v>40</v>
      </c>
      <c r="E157" s="29" t="s">
        <v>305</v>
      </c>
    </row>
    <row r="158" spans="1:5" ht="12.75">
      <c r="A158" s="30" t="s">
        <v>42</v>
      </c>
      <c r="E158" s="31" t="s">
        <v>306</v>
      </c>
    </row>
    <row r="159" spans="1:5" ht="267.75">
      <c r="A159" t="s">
        <v>44</v>
      </c>
      <c r="E159" s="29" t="s">
        <v>307</v>
      </c>
    </row>
    <row r="160" spans="1:18" ht="12.75" customHeight="1">
      <c r="A160" s="5" t="s">
        <v>33</v>
      </c>
      <c s="5"/>
      <c s="35" t="s">
        <v>12</v>
      </c>
      <c s="5"/>
      <c s="21" t="s">
        <v>308</v>
      </c>
      <c s="5"/>
      <c s="5"/>
      <c s="5"/>
      <c s="36">
        <f>0+Q160</f>
      </c>
      <c r="O160">
        <f>0+R160</f>
      </c>
      <c r="Q160">
        <f>0+I161+I165+I169</f>
      </c>
      <c>
        <f>0+O161+O165+O169</f>
      </c>
    </row>
    <row r="161" spans="1:16" ht="12.75">
      <c r="A161" s="19" t="s">
        <v>35</v>
      </c>
      <c s="23" t="s">
        <v>309</v>
      </c>
      <c s="23" t="s">
        <v>310</v>
      </c>
      <c s="19" t="s">
        <v>37</v>
      </c>
      <c s="24" t="s">
        <v>311</v>
      </c>
      <c s="25" t="s">
        <v>143</v>
      </c>
      <c s="26">
        <v>17.246</v>
      </c>
      <c s="27">
        <v>0</v>
      </c>
      <c s="27">
        <f>ROUND(ROUND(H161,2)*ROUND(G161,3),2)</f>
      </c>
      <c r="O161">
        <f>(I161*21)/100</f>
      </c>
      <c t="s">
        <v>13</v>
      </c>
    </row>
    <row r="162" spans="1:5" ht="12.75">
      <c r="A162" s="28" t="s">
        <v>40</v>
      </c>
      <c r="E162" s="29" t="s">
        <v>312</v>
      </c>
    </row>
    <row r="163" spans="1:5" ht="51">
      <c r="A163" s="30" t="s">
        <v>42</v>
      </c>
      <c r="E163" s="31" t="s">
        <v>313</v>
      </c>
    </row>
    <row r="164" spans="1:5" ht="369.75">
      <c r="A164" t="s">
        <v>44</v>
      </c>
      <c r="E164" s="29" t="s">
        <v>290</v>
      </c>
    </row>
    <row r="165" spans="1:16" ht="12.75">
      <c r="A165" s="19" t="s">
        <v>35</v>
      </c>
      <c s="23" t="s">
        <v>314</v>
      </c>
      <c s="23" t="s">
        <v>315</v>
      </c>
      <c s="19" t="s">
        <v>37</v>
      </c>
      <c s="24" t="s">
        <v>316</v>
      </c>
      <c s="25" t="s">
        <v>143</v>
      </c>
      <c s="26">
        <v>2.765</v>
      </c>
      <c s="27">
        <v>0</v>
      </c>
      <c s="27">
        <f>ROUND(ROUND(H165,2)*ROUND(G165,3),2)</f>
      </c>
      <c r="O165">
        <f>(I165*21)/100</f>
      </c>
      <c t="s">
        <v>13</v>
      </c>
    </row>
    <row r="166" spans="1:5" ht="12.75">
      <c r="A166" s="28" t="s">
        <v>40</v>
      </c>
      <c r="E166" s="29" t="s">
        <v>317</v>
      </c>
    </row>
    <row r="167" spans="1:5" ht="51">
      <c r="A167" s="30" t="s">
        <v>42</v>
      </c>
      <c r="E167" s="31" t="s">
        <v>318</v>
      </c>
    </row>
    <row r="168" spans="1:5" ht="382.5">
      <c r="A168" t="s">
        <v>44</v>
      </c>
      <c r="E168" s="29" t="s">
        <v>319</v>
      </c>
    </row>
    <row r="169" spans="1:16" ht="12.75">
      <c r="A169" s="19" t="s">
        <v>35</v>
      </c>
      <c s="23" t="s">
        <v>320</v>
      </c>
      <c s="23" t="s">
        <v>321</v>
      </c>
      <c s="19" t="s">
        <v>37</v>
      </c>
      <c s="24" t="s">
        <v>322</v>
      </c>
      <c s="25" t="s">
        <v>101</v>
      </c>
      <c s="26">
        <v>0.321</v>
      </c>
      <c s="27">
        <v>0</v>
      </c>
      <c s="27">
        <f>ROUND(ROUND(H169,2)*ROUND(G169,3),2)</f>
      </c>
      <c r="O169">
        <f>(I169*21)/100</f>
      </c>
      <c t="s">
        <v>13</v>
      </c>
    </row>
    <row r="170" spans="1:5" ht="12.75">
      <c r="A170" s="28" t="s">
        <v>40</v>
      </c>
      <c r="E170" s="29" t="s">
        <v>323</v>
      </c>
    </row>
    <row r="171" spans="1:5" ht="12.75">
      <c r="A171" s="30" t="s">
        <v>42</v>
      </c>
      <c r="E171" s="31" t="s">
        <v>324</v>
      </c>
    </row>
    <row r="172" spans="1:5" ht="242.25">
      <c r="A172" t="s">
        <v>44</v>
      </c>
      <c r="E172" s="29" t="s">
        <v>325</v>
      </c>
    </row>
    <row r="173" spans="1:18" ht="12.75" customHeight="1">
      <c r="A173" s="5" t="s">
        <v>33</v>
      </c>
      <c s="5"/>
      <c s="35" t="s">
        <v>23</v>
      </c>
      <c s="5"/>
      <c s="21" t="s">
        <v>326</v>
      </c>
      <c s="5"/>
      <c s="5"/>
      <c s="5"/>
      <c s="36">
        <f>0+Q173</f>
      </c>
      <c r="O173">
        <f>0+R173</f>
      </c>
      <c r="Q173">
        <f>0+I174+I178+I182</f>
      </c>
      <c>
        <f>0+O174+O178+O182</f>
      </c>
    </row>
    <row r="174" spans="1:16" ht="12.75">
      <c r="A174" s="19" t="s">
        <v>35</v>
      </c>
      <c s="23" t="s">
        <v>327</v>
      </c>
      <c s="23" t="s">
        <v>328</v>
      </c>
      <c s="19" t="s">
        <v>37</v>
      </c>
      <c s="24" t="s">
        <v>329</v>
      </c>
      <c s="25" t="s">
        <v>143</v>
      </c>
      <c s="26">
        <v>0.771</v>
      </c>
      <c s="27">
        <v>0</v>
      </c>
      <c s="27">
        <f>ROUND(ROUND(H174,2)*ROUND(G174,3),2)</f>
      </c>
      <c r="O174">
        <f>(I174*21)/100</f>
      </c>
      <c t="s">
        <v>13</v>
      </c>
    </row>
    <row r="175" spans="1:5" ht="25.5">
      <c r="A175" s="28" t="s">
        <v>40</v>
      </c>
      <c r="E175" s="29" t="s">
        <v>330</v>
      </c>
    </row>
    <row r="176" spans="1:5" ht="12.75">
      <c r="A176" s="30" t="s">
        <v>42</v>
      </c>
      <c r="E176" s="31" t="s">
        <v>331</v>
      </c>
    </row>
    <row r="177" spans="1:5" ht="369.75">
      <c r="A177" t="s">
        <v>44</v>
      </c>
      <c r="E177" s="29" t="s">
        <v>332</v>
      </c>
    </row>
    <row r="178" spans="1:16" ht="12.75">
      <c r="A178" s="19" t="s">
        <v>35</v>
      </c>
      <c s="23" t="s">
        <v>333</v>
      </c>
      <c s="23" t="s">
        <v>334</v>
      </c>
      <c s="19" t="s">
        <v>37</v>
      </c>
      <c s="24" t="s">
        <v>335</v>
      </c>
      <c s="25" t="s">
        <v>143</v>
      </c>
      <c s="26">
        <v>7.54</v>
      </c>
      <c s="27">
        <v>0</v>
      </c>
      <c s="27">
        <f>ROUND(ROUND(H178,2)*ROUND(G178,3),2)</f>
      </c>
      <c r="O178">
        <f>(I178*21)/100</f>
      </c>
      <c t="s">
        <v>13</v>
      </c>
    </row>
    <row r="179" spans="1:5" ht="51">
      <c r="A179" s="28" t="s">
        <v>40</v>
      </c>
      <c r="E179" s="29" t="s">
        <v>336</v>
      </c>
    </row>
    <row r="180" spans="1:5" ht="51">
      <c r="A180" s="30" t="s">
        <v>42</v>
      </c>
      <c r="E180" s="31" t="s">
        <v>337</v>
      </c>
    </row>
    <row r="181" spans="1:5" ht="38.25">
      <c r="A181" t="s">
        <v>44</v>
      </c>
      <c r="E181" s="29" t="s">
        <v>261</v>
      </c>
    </row>
    <row r="182" spans="1:16" ht="12.75">
      <c r="A182" s="19" t="s">
        <v>35</v>
      </c>
      <c s="23" t="s">
        <v>338</v>
      </c>
      <c s="23" t="s">
        <v>339</v>
      </c>
      <c s="19" t="s">
        <v>37</v>
      </c>
      <c s="24" t="s">
        <v>340</v>
      </c>
      <c s="25" t="s">
        <v>143</v>
      </c>
      <c s="26">
        <v>1.542</v>
      </c>
      <c s="27">
        <v>0</v>
      </c>
      <c s="27">
        <f>ROUND(ROUND(H182,2)*ROUND(G182,3),2)</f>
      </c>
      <c r="O182">
        <f>(I182*21)/100</f>
      </c>
      <c t="s">
        <v>13</v>
      </c>
    </row>
    <row r="183" spans="1:5" ht="25.5">
      <c r="A183" s="28" t="s">
        <v>40</v>
      </c>
      <c r="E183" s="29" t="s">
        <v>341</v>
      </c>
    </row>
    <row r="184" spans="1:5" ht="12.75">
      <c r="A184" s="30" t="s">
        <v>42</v>
      </c>
      <c r="E184" s="31" t="s">
        <v>342</v>
      </c>
    </row>
    <row r="185" spans="1:5" ht="102">
      <c r="A185" t="s">
        <v>44</v>
      </c>
      <c r="E185" s="29" t="s">
        <v>343</v>
      </c>
    </row>
    <row r="186" spans="1:18" ht="12.75" customHeight="1">
      <c r="A186" s="5" t="s">
        <v>33</v>
      </c>
      <c s="5"/>
      <c s="35" t="s">
        <v>25</v>
      </c>
      <c s="5"/>
      <c s="21" t="s">
        <v>344</v>
      </c>
      <c s="5"/>
      <c s="5"/>
      <c s="5"/>
      <c s="36">
        <f>0+Q186</f>
      </c>
      <c r="O186">
        <f>0+R186</f>
      </c>
      <c r="Q186">
        <f>0+I187+I191+I195+I199+I203+I207+I211+I215</f>
      </c>
      <c>
        <f>0+O187+O191+O195+O199+O203+O207+O211+O215</f>
      </c>
    </row>
    <row r="187" spans="1:16" ht="12.75">
      <c r="A187" s="19" t="s">
        <v>35</v>
      </c>
      <c s="23" t="s">
        <v>345</v>
      </c>
      <c s="23" t="s">
        <v>346</v>
      </c>
      <c s="19" t="s">
        <v>37</v>
      </c>
      <c s="24" t="s">
        <v>347</v>
      </c>
      <c s="25" t="s">
        <v>117</v>
      </c>
      <c s="26">
        <v>10766.3</v>
      </c>
      <c s="27">
        <v>0</v>
      </c>
      <c s="27">
        <f>ROUND(ROUND(H187,2)*ROUND(G187,3),2)</f>
      </c>
      <c r="O187">
        <f>(I187*21)/100</f>
      </c>
      <c t="s">
        <v>13</v>
      </c>
    </row>
    <row r="188" spans="1:5" ht="25.5">
      <c r="A188" s="28" t="s">
        <v>40</v>
      </c>
      <c r="E188" s="29" t="s">
        <v>348</v>
      </c>
    </row>
    <row r="189" spans="1:5" ht="12.75">
      <c r="A189" s="30" t="s">
        <v>42</v>
      </c>
      <c r="E189" s="31" t="s">
        <v>349</v>
      </c>
    </row>
    <row r="190" spans="1:5" ht="51">
      <c r="A190" t="s">
        <v>44</v>
      </c>
      <c r="E190" s="29" t="s">
        <v>350</v>
      </c>
    </row>
    <row r="191" spans="1:16" ht="12.75">
      <c r="A191" s="19" t="s">
        <v>35</v>
      </c>
      <c s="23" t="s">
        <v>351</v>
      </c>
      <c s="23" t="s">
        <v>352</v>
      </c>
      <c s="19" t="s">
        <v>37</v>
      </c>
      <c s="24" t="s">
        <v>353</v>
      </c>
      <c s="25" t="s">
        <v>143</v>
      </c>
      <c s="26">
        <v>0.6</v>
      </c>
      <c s="27">
        <v>0</v>
      </c>
      <c s="27">
        <f>ROUND(ROUND(H191,2)*ROUND(G191,3),2)</f>
      </c>
      <c r="O191">
        <f>(I191*21)/100</f>
      </c>
      <c t="s">
        <v>13</v>
      </c>
    </row>
    <row r="192" spans="1:5" ht="38.25">
      <c r="A192" s="28" t="s">
        <v>40</v>
      </c>
      <c r="E192" s="29" t="s">
        <v>354</v>
      </c>
    </row>
    <row r="193" spans="1:5" ht="12.75">
      <c r="A193" s="30" t="s">
        <v>42</v>
      </c>
      <c r="E193" s="31" t="s">
        <v>355</v>
      </c>
    </row>
    <row r="194" spans="1:5" ht="102">
      <c r="A194" t="s">
        <v>44</v>
      </c>
      <c r="E194" s="29" t="s">
        <v>356</v>
      </c>
    </row>
    <row r="195" spans="1:16" ht="12.75">
      <c r="A195" s="19" t="s">
        <v>35</v>
      </c>
      <c s="23" t="s">
        <v>357</v>
      </c>
      <c s="23" t="s">
        <v>358</v>
      </c>
      <c s="19" t="s">
        <v>37</v>
      </c>
      <c s="24" t="s">
        <v>359</v>
      </c>
      <c s="25" t="s">
        <v>117</v>
      </c>
      <c s="26">
        <v>5149.1</v>
      </c>
      <c s="27">
        <v>0</v>
      </c>
      <c s="27">
        <f>ROUND(ROUND(H195,2)*ROUND(G195,3),2)</f>
      </c>
      <c r="O195">
        <f>(I195*21)/100</f>
      </c>
      <c t="s">
        <v>13</v>
      </c>
    </row>
    <row r="196" spans="1:5" ht="25.5">
      <c r="A196" s="28" t="s">
        <v>40</v>
      </c>
      <c r="E196" s="29" t="s">
        <v>360</v>
      </c>
    </row>
    <row r="197" spans="1:5" ht="25.5">
      <c r="A197" s="30" t="s">
        <v>42</v>
      </c>
      <c r="E197" s="31" t="s">
        <v>361</v>
      </c>
    </row>
    <row r="198" spans="1:5" ht="51">
      <c r="A198" t="s">
        <v>44</v>
      </c>
      <c r="E198" s="29" t="s">
        <v>362</v>
      </c>
    </row>
    <row r="199" spans="1:16" ht="12.75">
      <c r="A199" s="19" t="s">
        <v>35</v>
      </c>
      <c s="23" t="s">
        <v>363</v>
      </c>
      <c s="23" t="s">
        <v>364</v>
      </c>
      <c s="19" t="s">
        <v>37</v>
      </c>
      <c s="24" t="s">
        <v>365</v>
      </c>
      <c s="25" t="s">
        <v>117</v>
      </c>
      <c s="26">
        <v>9783.29</v>
      </c>
      <c s="27">
        <v>0</v>
      </c>
      <c s="27">
        <f>ROUND(ROUND(H199,2)*ROUND(G199,3),2)</f>
      </c>
      <c r="O199">
        <f>(I199*21)/100</f>
      </c>
      <c t="s">
        <v>13</v>
      </c>
    </row>
    <row r="200" spans="1:5" ht="38.25">
      <c r="A200" s="28" t="s">
        <v>40</v>
      </c>
      <c r="E200" s="29" t="s">
        <v>366</v>
      </c>
    </row>
    <row r="201" spans="1:5" ht="38.25">
      <c r="A201" s="30" t="s">
        <v>42</v>
      </c>
      <c r="E201" s="31" t="s">
        <v>367</v>
      </c>
    </row>
    <row r="202" spans="1:5" ht="51">
      <c r="A202" t="s">
        <v>44</v>
      </c>
      <c r="E202" s="29" t="s">
        <v>362</v>
      </c>
    </row>
    <row r="203" spans="1:16" ht="12.75">
      <c r="A203" s="19" t="s">
        <v>35</v>
      </c>
      <c s="23" t="s">
        <v>368</v>
      </c>
      <c s="23" t="s">
        <v>369</v>
      </c>
      <c s="19" t="s">
        <v>37</v>
      </c>
      <c s="24" t="s">
        <v>370</v>
      </c>
      <c s="25" t="s">
        <v>117</v>
      </c>
      <c s="26">
        <v>4681</v>
      </c>
      <c s="27">
        <v>0</v>
      </c>
      <c s="27">
        <f>ROUND(ROUND(H203,2)*ROUND(G203,3),2)</f>
      </c>
      <c r="O203">
        <f>(I203*21)/100</f>
      </c>
      <c t="s">
        <v>13</v>
      </c>
    </row>
    <row r="204" spans="1:5" ht="25.5">
      <c r="A204" s="28" t="s">
        <v>40</v>
      </c>
      <c r="E204" s="29" t="s">
        <v>371</v>
      </c>
    </row>
    <row r="205" spans="1:5" ht="12.75">
      <c r="A205" s="30" t="s">
        <v>42</v>
      </c>
      <c r="E205" s="31" t="s">
        <v>372</v>
      </c>
    </row>
    <row r="206" spans="1:5" ht="140.25">
      <c r="A206" t="s">
        <v>44</v>
      </c>
      <c r="E206" s="29" t="s">
        <v>373</v>
      </c>
    </row>
    <row r="207" spans="1:16" ht="12.75">
      <c r="A207" s="19" t="s">
        <v>35</v>
      </c>
      <c s="23" t="s">
        <v>374</v>
      </c>
      <c s="23" t="s">
        <v>375</v>
      </c>
      <c s="19" t="s">
        <v>37</v>
      </c>
      <c s="24" t="s">
        <v>376</v>
      </c>
      <c s="25" t="s">
        <v>117</v>
      </c>
      <c s="26">
        <v>4821.43</v>
      </c>
      <c s="27">
        <v>0</v>
      </c>
      <c s="27">
        <f>ROUND(ROUND(H207,2)*ROUND(G207,3),2)</f>
      </c>
      <c r="O207">
        <f>(I207*21)/100</f>
      </c>
      <c t="s">
        <v>13</v>
      </c>
    </row>
    <row r="208" spans="1:5" ht="25.5">
      <c r="A208" s="28" t="s">
        <v>40</v>
      </c>
      <c r="E208" s="29" t="s">
        <v>377</v>
      </c>
    </row>
    <row r="209" spans="1:5" ht="12.75">
      <c r="A209" s="30" t="s">
        <v>42</v>
      </c>
      <c r="E209" s="31" t="s">
        <v>378</v>
      </c>
    </row>
    <row r="210" spans="1:5" ht="140.25">
      <c r="A210" t="s">
        <v>44</v>
      </c>
      <c r="E210" s="29" t="s">
        <v>373</v>
      </c>
    </row>
    <row r="211" spans="1:16" ht="12.75">
      <c r="A211" s="19" t="s">
        <v>35</v>
      </c>
      <c s="23" t="s">
        <v>379</v>
      </c>
      <c s="23" t="s">
        <v>380</v>
      </c>
      <c s="19" t="s">
        <v>37</v>
      </c>
      <c s="24" t="s">
        <v>381</v>
      </c>
      <c s="25" t="s">
        <v>117</v>
      </c>
      <c s="26">
        <v>4961.86</v>
      </c>
      <c s="27">
        <v>0</v>
      </c>
      <c s="27">
        <f>ROUND(ROUND(H211,2)*ROUND(G211,3),2)</f>
      </c>
      <c r="O211">
        <f>(I211*21)/100</f>
      </c>
      <c t="s">
        <v>13</v>
      </c>
    </row>
    <row r="212" spans="1:5" ht="25.5">
      <c r="A212" s="28" t="s">
        <v>40</v>
      </c>
      <c r="E212" s="29" t="s">
        <v>382</v>
      </c>
    </row>
    <row r="213" spans="1:5" ht="12.75">
      <c r="A213" s="30" t="s">
        <v>42</v>
      </c>
      <c r="E213" s="31" t="s">
        <v>383</v>
      </c>
    </row>
    <row r="214" spans="1:5" ht="140.25">
      <c r="A214" t="s">
        <v>44</v>
      </c>
      <c r="E214" s="29" t="s">
        <v>373</v>
      </c>
    </row>
    <row r="215" spans="1:16" ht="12.75">
      <c r="A215" s="19" t="s">
        <v>35</v>
      </c>
      <c s="23" t="s">
        <v>384</v>
      </c>
      <c s="23" t="s">
        <v>385</v>
      </c>
      <c s="19" t="s">
        <v>37</v>
      </c>
      <c s="24" t="s">
        <v>386</v>
      </c>
      <c s="25" t="s">
        <v>117</v>
      </c>
      <c s="26">
        <v>5149.1</v>
      </c>
      <c s="27">
        <v>0</v>
      </c>
      <c s="27">
        <f>ROUND(ROUND(H215,2)*ROUND(G215,3),2)</f>
      </c>
      <c r="O215">
        <f>(I215*21)/100</f>
      </c>
      <c t="s">
        <v>13</v>
      </c>
    </row>
    <row r="216" spans="1:5" ht="12.75">
      <c r="A216" s="28" t="s">
        <v>40</v>
      </c>
      <c r="E216" s="29" t="s">
        <v>387</v>
      </c>
    </row>
    <row r="217" spans="1:5" ht="25.5">
      <c r="A217" s="30" t="s">
        <v>42</v>
      </c>
      <c r="E217" s="31" t="s">
        <v>361</v>
      </c>
    </row>
    <row r="218" spans="1:5" ht="25.5">
      <c r="A218" t="s">
        <v>44</v>
      </c>
      <c r="E218" s="29" t="s">
        <v>388</v>
      </c>
    </row>
    <row r="219" spans="1:18" ht="12.75" customHeight="1">
      <c r="A219" s="5" t="s">
        <v>33</v>
      </c>
      <c s="5"/>
      <c s="35" t="s">
        <v>63</v>
      </c>
      <c s="5"/>
      <c s="21" t="s">
        <v>389</v>
      </c>
      <c s="5"/>
      <c s="5"/>
      <c s="5"/>
      <c s="36">
        <f>0+Q219</f>
      </c>
      <c r="O219">
        <f>0+R219</f>
      </c>
      <c r="Q219">
        <f>0+I220</f>
      </c>
      <c>
        <f>0+O220</f>
      </c>
    </row>
    <row r="220" spans="1:16" ht="25.5">
      <c r="A220" s="19" t="s">
        <v>35</v>
      </c>
      <c s="23" t="s">
        <v>390</v>
      </c>
      <c s="23" t="s">
        <v>391</v>
      </c>
      <c s="19" t="s">
        <v>37</v>
      </c>
      <c s="24" t="s">
        <v>392</v>
      </c>
      <c s="25" t="s">
        <v>117</v>
      </c>
      <c s="26">
        <v>218</v>
      </c>
      <c s="27">
        <v>0</v>
      </c>
      <c s="27">
        <f>ROUND(ROUND(H220,2)*ROUND(G220,3),2)</f>
      </c>
      <c r="O220">
        <f>(I220*21)/100</f>
      </c>
      <c t="s">
        <v>13</v>
      </c>
    </row>
    <row r="221" spans="1:5" ht="25.5">
      <c r="A221" s="28" t="s">
        <v>40</v>
      </c>
      <c r="E221" s="29" t="s">
        <v>393</v>
      </c>
    </row>
    <row r="222" spans="1:5" ht="12.75">
      <c r="A222" s="30" t="s">
        <v>42</v>
      </c>
      <c r="E222" s="31" t="s">
        <v>394</v>
      </c>
    </row>
    <row r="223" spans="1:5" ht="191.25">
      <c r="A223" t="s">
        <v>44</v>
      </c>
      <c r="E223" s="29" t="s">
        <v>395</v>
      </c>
    </row>
    <row r="224" spans="1:18" ht="12.75" customHeight="1">
      <c r="A224" s="5" t="s">
        <v>33</v>
      </c>
      <c s="5"/>
      <c s="35" t="s">
        <v>68</v>
      </c>
      <c s="5"/>
      <c s="21" t="s">
        <v>396</v>
      </c>
      <c s="5"/>
      <c s="5"/>
      <c s="5"/>
      <c s="36">
        <f>0+Q224</f>
      </c>
      <c r="O224">
        <f>0+R224</f>
      </c>
      <c r="Q224">
        <f>0+I225+I229+I233</f>
      </c>
      <c>
        <f>0+O225+O229+O233</f>
      </c>
    </row>
    <row r="225" spans="1:16" ht="12.75">
      <c r="A225" s="19" t="s">
        <v>35</v>
      </c>
      <c s="23" t="s">
        <v>397</v>
      </c>
      <c s="23" t="s">
        <v>398</v>
      </c>
      <c s="19" t="s">
        <v>37</v>
      </c>
      <c s="24" t="s">
        <v>399</v>
      </c>
      <c s="25" t="s">
        <v>86</v>
      </c>
      <c s="26">
        <v>1</v>
      </c>
      <c s="27">
        <v>0</v>
      </c>
      <c s="27">
        <f>ROUND(ROUND(H225,2)*ROUND(G225,3),2)</f>
      </c>
      <c r="O225">
        <f>(I225*21)/100</f>
      </c>
      <c t="s">
        <v>13</v>
      </c>
    </row>
    <row r="226" spans="1:5" ht="25.5">
      <c r="A226" s="28" t="s">
        <v>40</v>
      </c>
      <c r="E226" s="29" t="s">
        <v>400</v>
      </c>
    </row>
    <row r="227" spans="1:5" ht="12.75">
      <c r="A227" s="30" t="s">
        <v>42</v>
      </c>
      <c r="E227" s="31" t="s">
        <v>49</v>
      </c>
    </row>
    <row r="228" spans="1:5" ht="242.25">
      <c r="A228" t="s">
        <v>44</v>
      </c>
      <c r="E228" s="29" t="s">
        <v>401</v>
      </c>
    </row>
    <row r="229" spans="1:16" ht="12.75">
      <c r="A229" s="19" t="s">
        <v>35</v>
      </c>
      <c s="23" t="s">
        <v>402</v>
      </c>
      <c s="23" t="s">
        <v>403</v>
      </c>
      <c s="19" t="s">
        <v>37</v>
      </c>
      <c s="24" t="s">
        <v>404</v>
      </c>
      <c s="25" t="s">
        <v>86</v>
      </c>
      <c s="26">
        <v>3</v>
      </c>
      <c s="27">
        <v>0</v>
      </c>
      <c s="27">
        <f>ROUND(ROUND(H229,2)*ROUND(G229,3),2)</f>
      </c>
      <c r="O229">
        <f>(I229*21)/100</f>
      </c>
      <c t="s">
        <v>13</v>
      </c>
    </row>
    <row r="230" spans="1:5" ht="12.75">
      <c r="A230" s="28" t="s">
        <v>40</v>
      </c>
      <c r="E230" s="29" t="s">
        <v>405</v>
      </c>
    </row>
    <row r="231" spans="1:5" ht="12.75">
      <c r="A231" s="30" t="s">
        <v>42</v>
      </c>
      <c r="E231" s="31" t="s">
        <v>406</v>
      </c>
    </row>
    <row r="232" spans="1:5" ht="25.5">
      <c r="A232" t="s">
        <v>44</v>
      </c>
      <c r="E232" s="29" t="s">
        <v>407</v>
      </c>
    </row>
    <row r="233" spans="1:16" ht="12.75">
      <c r="A233" s="19" t="s">
        <v>35</v>
      </c>
      <c s="23" t="s">
        <v>408</v>
      </c>
      <c s="23" t="s">
        <v>409</v>
      </c>
      <c s="19" t="s">
        <v>37</v>
      </c>
      <c s="24" t="s">
        <v>410</v>
      </c>
      <c s="25" t="s">
        <v>86</v>
      </c>
      <c s="26">
        <v>9</v>
      </c>
      <c s="27">
        <v>0</v>
      </c>
      <c s="27">
        <f>ROUND(ROUND(H233,2)*ROUND(G233,3),2)</f>
      </c>
      <c r="O233">
        <f>(I233*21)/100</f>
      </c>
      <c t="s">
        <v>13</v>
      </c>
    </row>
    <row r="234" spans="1:5" ht="12.75">
      <c r="A234" s="28" t="s">
        <v>40</v>
      </c>
      <c r="E234" s="29" t="s">
        <v>405</v>
      </c>
    </row>
    <row r="235" spans="1:5" ht="12.75">
      <c r="A235" s="30" t="s">
        <v>42</v>
      </c>
      <c r="E235" s="31" t="s">
        <v>411</v>
      </c>
    </row>
    <row r="236" spans="1:5" ht="25.5">
      <c r="A236" t="s">
        <v>44</v>
      </c>
      <c r="E236" s="29" t="s">
        <v>407</v>
      </c>
    </row>
    <row r="237" spans="1:18" ht="12.75" customHeight="1">
      <c r="A237" s="5" t="s">
        <v>33</v>
      </c>
      <c s="5"/>
      <c s="35" t="s">
        <v>30</v>
      </c>
      <c s="5"/>
      <c s="21" t="s">
        <v>412</v>
      </c>
      <c s="5"/>
      <c s="5"/>
      <c s="5"/>
      <c s="36">
        <f>0+Q237</f>
      </c>
      <c r="O237">
        <f>0+R237</f>
      </c>
      <c r="Q237">
        <f>0+I238+I242+I246+I250+I254+I258+I262+I266+I270+I274+I278+I282+I286+I290+I294+I298+I302+I306+I310+I314+I318+I322</f>
      </c>
      <c>
        <f>0+O238+O242+O246+O250+O254+O258+O262+O266+O270+O274+O278+O282+O286+O290+O294+O298+O302+O306+O310+O314+O318+O322</f>
      </c>
    </row>
    <row r="238" spans="1:16" ht="12.75">
      <c r="A238" s="19" t="s">
        <v>35</v>
      </c>
      <c s="23" t="s">
        <v>413</v>
      </c>
      <c s="23" t="s">
        <v>414</v>
      </c>
      <c s="19" t="s">
        <v>37</v>
      </c>
      <c s="24" t="s">
        <v>415</v>
      </c>
      <c s="25" t="s">
        <v>158</v>
      </c>
      <c s="26">
        <v>10</v>
      </c>
      <c s="27">
        <v>0</v>
      </c>
      <c s="27">
        <f>ROUND(ROUND(H238,2)*ROUND(G238,3),2)</f>
      </c>
      <c r="O238">
        <f>(I238*21)/100</f>
      </c>
      <c t="s">
        <v>13</v>
      </c>
    </row>
    <row r="239" spans="1:5" ht="12.75">
      <c r="A239" s="28" t="s">
        <v>40</v>
      </c>
      <c r="E239" s="29" t="s">
        <v>416</v>
      </c>
    </row>
    <row r="240" spans="1:5" ht="25.5">
      <c r="A240" s="30" t="s">
        <v>42</v>
      </c>
      <c r="E240" s="31" t="s">
        <v>417</v>
      </c>
    </row>
    <row r="241" spans="1:5" ht="63.75">
      <c r="A241" t="s">
        <v>44</v>
      </c>
      <c r="E241" s="29" t="s">
        <v>418</v>
      </c>
    </row>
    <row r="242" spans="1:16" ht="12.75">
      <c r="A242" s="19" t="s">
        <v>35</v>
      </c>
      <c s="23" t="s">
        <v>419</v>
      </c>
      <c s="23" t="s">
        <v>420</v>
      </c>
      <c s="19" t="s">
        <v>37</v>
      </c>
      <c s="24" t="s">
        <v>421</v>
      </c>
      <c s="25" t="s">
        <v>86</v>
      </c>
      <c s="26">
        <v>4</v>
      </c>
      <c s="27">
        <v>0</v>
      </c>
      <c s="27">
        <f>ROUND(ROUND(H242,2)*ROUND(G242,3),2)</f>
      </c>
      <c r="O242">
        <f>(I242*21)/100</f>
      </c>
      <c t="s">
        <v>13</v>
      </c>
    </row>
    <row r="243" spans="1:5" ht="25.5">
      <c r="A243" s="28" t="s">
        <v>40</v>
      </c>
      <c r="E243" s="29" t="s">
        <v>422</v>
      </c>
    </row>
    <row r="244" spans="1:5" ht="12.75">
      <c r="A244" s="30" t="s">
        <v>42</v>
      </c>
      <c r="E244" s="31" t="s">
        <v>253</v>
      </c>
    </row>
    <row r="245" spans="1:5" ht="51">
      <c r="A245" t="s">
        <v>44</v>
      </c>
      <c r="E245" s="29" t="s">
        <v>423</v>
      </c>
    </row>
    <row r="246" spans="1:16" ht="12.75">
      <c r="A246" s="19" t="s">
        <v>35</v>
      </c>
      <c s="23" t="s">
        <v>424</v>
      </c>
      <c s="23" t="s">
        <v>425</v>
      </c>
      <c s="19" t="s">
        <v>37</v>
      </c>
      <c s="24" t="s">
        <v>426</v>
      </c>
      <c s="25" t="s">
        <v>86</v>
      </c>
      <c s="26">
        <v>22</v>
      </c>
      <c s="27">
        <v>0</v>
      </c>
      <c s="27">
        <f>ROUND(ROUND(H246,2)*ROUND(G246,3),2)</f>
      </c>
      <c r="O246">
        <f>(I246*21)/100</f>
      </c>
      <c t="s">
        <v>13</v>
      </c>
    </row>
    <row r="247" spans="1:5" ht="12.75">
      <c r="A247" s="28" t="s">
        <v>40</v>
      </c>
      <c r="E247" s="29" t="s">
        <v>427</v>
      </c>
    </row>
    <row r="248" spans="1:5" ht="12.75">
      <c r="A248" s="30" t="s">
        <v>42</v>
      </c>
      <c r="E248" s="31" t="s">
        <v>428</v>
      </c>
    </row>
    <row r="249" spans="1:5" ht="25.5">
      <c r="A249" t="s">
        <v>44</v>
      </c>
      <c r="E249" s="29" t="s">
        <v>429</v>
      </c>
    </row>
    <row r="250" spans="1:16" ht="25.5">
      <c r="A250" s="19" t="s">
        <v>35</v>
      </c>
      <c s="23" t="s">
        <v>430</v>
      </c>
      <c s="23" t="s">
        <v>431</v>
      </c>
      <c s="19" t="s">
        <v>37</v>
      </c>
      <c s="24" t="s">
        <v>432</v>
      </c>
      <c s="25" t="s">
        <v>86</v>
      </c>
      <c s="26">
        <v>1</v>
      </c>
      <c s="27">
        <v>0</v>
      </c>
      <c s="27">
        <f>ROUND(ROUND(H250,2)*ROUND(G250,3),2)</f>
      </c>
      <c r="O250">
        <f>(I250*21)/100</f>
      </c>
      <c t="s">
        <v>13</v>
      </c>
    </row>
    <row r="251" spans="1:5" ht="25.5">
      <c r="A251" s="28" t="s">
        <v>40</v>
      </c>
      <c r="E251" s="29" t="s">
        <v>433</v>
      </c>
    </row>
    <row r="252" spans="1:5" ht="12.75">
      <c r="A252" s="30" t="s">
        <v>42</v>
      </c>
      <c r="E252" s="31" t="s">
        <v>49</v>
      </c>
    </row>
    <row r="253" spans="1:5" ht="63.75">
      <c r="A253" t="s">
        <v>44</v>
      </c>
      <c r="E253" s="29" t="s">
        <v>434</v>
      </c>
    </row>
    <row r="254" spans="1:16" ht="25.5">
      <c r="A254" s="19" t="s">
        <v>35</v>
      </c>
      <c s="23" t="s">
        <v>435</v>
      </c>
      <c s="23" t="s">
        <v>436</v>
      </c>
      <c s="19" t="s">
        <v>37</v>
      </c>
      <c s="24" t="s">
        <v>437</v>
      </c>
      <c s="25" t="s">
        <v>86</v>
      </c>
      <c s="26">
        <v>13</v>
      </c>
      <c s="27">
        <v>0</v>
      </c>
      <c s="27">
        <f>ROUND(ROUND(H254,2)*ROUND(G254,3),2)</f>
      </c>
      <c r="O254">
        <f>(I254*21)/100</f>
      </c>
      <c t="s">
        <v>13</v>
      </c>
    </row>
    <row r="255" spans="1:5" ht="25.5">
      <c r="A255" s="28" t="s">
        <v>40</v>
      </c>
      <c r="E255" s="29" t="s">
        <v>438</v>
      </c>
    </row>
    <row r="256" spans="1:5" ht="12.75">
      <c r="A256" s="30" t="s">
        <v>42</v>
      </c>
      <c r="E256" s="31" t="s">
        <v>439</v>
      </c>
    </row>
    <row r="257" spans="1:5" ht="25.5">
      <c r="A257" t="s">
        <v>44</v>
      </c>
      <c r="E257" s="29" t="s">
        <v>440</v>
      </c>
    </row>
    <row r="258" spans="1:16" ht="12.75">
      <c r="A258" s="19" t="s">
        <v>35</v>
      </c>
      <c s="23" t="s">
        <v>441</v>
      </c>
      <c s="23" t="s">
        <v>442</v>
      </c>
      <c s="19" t="s">
        <v>37</v>
      </c>
      <c s="24" t="s">
        <v>443</v>
      </c>
      <c s="25" t="s">
        <v>86</v>
      </c>
      <c s="26">
        <v>14</v>
      </c>
      <c s="27">
        <v>0</v>
      </c>
      <c s="27">
        <f>ROUND(ROUND(H258,2)*ROUND(G258,3),2)</f>
      </c>
      <c r="O258">
        <f>(I258*21)/100</f>
      </c>
      <c t="s">
        <v>13</v>
      </c>
    </row>
    <row r="259" spans="1:5" ht="38.25">
      <c r="A259" s="28" t="s">
        <v>40</v>
      </c>
      <c r="E259" s="29" t="s">
        <v>444</v>
      </c>
    </row>
    <row r="260" spans="1:5" ht="12.75">
      <c r="A260" s="30" t="s">
        <v>42</v>
      </c>
      <c r="E260" s="31" t="s">
        <v>445</v>
      </c>
    </row>
    <row r="261" spans="1:5" ht="25.5">
      <c r="A261" t="s">
        <v>44</v>
      </c>
      <c r="E261" s="29" t="s">
        <v>446</v>
      </c>
    </row>
    <row r="262" spans="1:16" ht="25.5">
      <c r="A262" s="19" t="s">
        <v>35</v>
      </c>
      <c s="23" t="s">
        <v>447</v>
      </c>
      <c s="23" t="s">
        <v>448</v>
      </c>
      <c s="19" t="s">
        <v>37</v>
      </c>
      <c s="24" t="s">
        <v>449</v>
      </c>
      <c s="25" t="s">
        <v>86</v>
      </c>
      <c s="26">
        <v>7</v>
      </c>
      <c s="27">
        <v>0</v>
      </c>
      <c s="27">
        <f>ROUND(ROUND(H262,2)*ROUND(G262,3),2)</f>
      </c>
      <c r="O262">
        <f>(I262*21)/100</f>
      </c>
      <c t="s">
        <v>13</v>
      </c>
    </row>
    <row r="263" spans="1:5" ht="25.5">
      <c r="A263" s="28" t="s">
        <v>40</v>
      </c>
      <c r="E263" s="29" t="s">
        <v>438</v>
      </c>
    </row>
    <row r="264" spans="1:5" ht="12.75">
      <c r="A264" s="30" t="s">
        <v>42</v>
      </c>
      <c r="E264" s="31" t="s">
        <v>450</v>
      </c>
    </row>
    <row r="265" spans="1:5" ht="25.5">
      <c r="A265" t="s">
        <v>44</v>
      </c>
      <c r="E265" s="29" t="s">
        <v>451</v>
      </c>
    </row>
    <row r="266" spans="1:16" ht="12.75">
      <c r="A266" s="19" t="s">
        <v>35</v>
      </c>
      <c s="23" t="s">
        <v>452</v>
      </c>
      <c s="23" t="s">
        <v>453</v>
      </c>
      <c s="19" t="s">
        <v>37</v>
      </c>
      <c s="24" t="s">
        <v>454</v>
      </c>
      <c s="25" t="s">
        <v>86</v>
      </c>
      <c s="26">
        <v>6</v>
      </c>
      <c s="27">
        <v>0</v>
      </c>
      <c s="27">
        <f>ROUND(ROUND(H266,2)*ROUND(G266,3),2)</f>
      </c>
      <c r="O266">
        <f>(I266*21)/100</f>
      </c>
      <c t="s">
        <v>13</v>
      </c>
    </row>
    <row r="267" spans="1:5" ht="38.25">
      <c r="A267" s="28" t="s">
        <v>40</v>
      </c>
      <c r="E267" s="29" t="s">
        <v>455</v>
      </c>
    </row>
    <row r="268" spans="1:5" ht="12.75">
      <c r="A268" s="30" t="s">
        <v>42</v>
      </c>
      <c r="E268" s="31" t="s">
        <v>456</v>
      </c>
    </row>
    <row r="269" spans="1:5" ht="25.5">
      <c r="A269" t="s">
        <v>44</v>
      </c>
      <c r="E269" s="29" t="s">
        <v>446</v>
      </c>
    </row>
    <row r="270" spans="1:16" ht="25.5">
      <c r="A270" s="19" t="s">
        <v>35</v>
      </c>
      <c s="23" t="s">
        <v>457</v>
      </c>
      <c s="23" t="s">
        <v>458</v>
      </c>
      <c s="19" t="s">
        <v>37</v>
      </c>
      <c s="24" t="s">
        <v>459</v>
      </c>
      <c s="25" t="s">
        <v>117</v>
      </c>
      <c s="26">
        <v>238.605</v>
      </c>
      <c s="27">
        <v>0</v>
      </c>
      <c s="27">
        <f>ROUND(ROUND(H270,2)*ROUND(G270,3),2)</f>
      </c>
      <c r="O270">
        <f>(I270*21)/100</f>
      </c>
      <c t="s">
        <v>13</v>
      </c>
    </row>
    <row r="271" spans="1:5" ht="12.75">
      <c r="A271" s="28" t="s">
        <v>40</v>
      </c>
      <c r="E271" s="29" t="s">
        <v>460</v>
      </c>
    </row>
    <row r="272" spans="1:5" ht="89.25">
      <c r="A272" s="30" t="s">
        <v>42</v>
      </c>
      <c r="E272" s="31" t="s">
        <v>461</v>
      </c>
    </row>
    <row r="273" spans="1:5" ht="38.25">
      <c r="A273" t="s">
        <v>44</v>
      </c>
      <c r="E273" s="29" t="s">
        <v>462</v>
      </c>
    </row>
    <row r="274" spans="1:16" ht="25.5">
      <c r="A274" s="19" t="s">
        <v>35</v>
      </c>
      <c s="23" t="s">
        <v>463</v>
      </c>
      <c s="23" t="s">
        <v>464</v>
      </c>
      <c s="19" t="s">
        <v>37</v>
      </c>
      <c s="24" t="s">
        <v>465</v>
      </c>
      <c s="25" t="s">
        <v>117</v>
      </c>
      <c s="26">
        <v>238.605</v>
      </c>
      <c s="27">
        <v>0</v>
      </c>
      <c s="27">
        <f>ROUND(ROUND(H274,2)*ROUND(G274,3),2)</f>
      </c>
      <c r="O274">
        <f>(I274*21)/100</f>
      </c>
      <c t="s">
        <v>13</v>
      </c>
    </row>
    <row r="275" spans="1:5" ht="12.75">
      <c r="A275" s="28" t="s">
        <v>40</v>
      </c>
      <c r="E275" s="29" t="s">
        <v>460</v>
      </c>
    </row>
    <row r="276" spans="1:5" ht="89.25">
      <c r="A276" s="30" t="s">
        <v>42</v>
      </c>
      <c r="E276" s="31" t="s">
        <v>461</v>
      </c>
    </row>
    <row r="277" spans="1:5" ht="38.25">
      <c r="A277" t="s">
        <v>44</v>
      </c>
      <c r="E277" s="29" t="s">
        <v>462</v>
      </c>
    </row>
    <row r="278" spans="1:16" ht="12.75">
      <c r="A278" s="19" t="s">
        <v>35</v>
      </c>
      <c s="23" t="s">
        <v>466</v>
      </c>
      <c s="23" t="s">
        <v>467</v>
      </c>
      <c s="19" t="s">
        <v>37</v>
      </c>
      <c s="24" t="s">
        <v>468</v>
      </c>
      <c s="25" t="s">
        <v>86</v>
      </c>
      <c s="26">
        <v>6</v>
      </c>
      <c s="27">
        <v>0</v>
      </c>
      <c s="27">
        <f>ROUND(ROUND(H278,2)*ROUND(G278,3),2)</f>
      </c>
      <c r="O278">
        <f>(I278*21)/100</f>
      </c>
      <c t="s">
        <v>13</v>
      </c>
    </row>
    <row r="279" spans="1:5" ht="25.5">
      <c r="A279" s="28" t="s">
        <v>40</v>
      </c>
      <c r="E279" s="29" t="s">
        <v>469</v>
      </c>
    </row>
    <row r="280" spans="1:5" ht="12.75">
      <c r="A280" s="30" t="s">
        <v>42</v>
      </c>
      <c r="E280" s="31" t="s">
        <v>470</v>
      </c>
    </row>
    <row r="281" spans="1:5" ht="38.25">
      <c r="A281" t="s">
        <v>44</v>
      </c>
      <c r="E281" s="29" t="s">
        <v>471</v>
      </c>
    </row>
    <row r="282" spans="1:16" ht="12.75">
      <c r="A282" s="19" t="s">
        <v>35</v>
      </c>
      <c s="23" t="s">
        <v>472</v>
      </c>
      <c s="23" t="s">
        <v>473</v>
      </c>
      <c s="19" t="s">
        <v>37</v>
      </c>
      <c s="24" t="s">
        <v>474</v>
      </c>
      <c s="25" t="s">
        <v>158</v>
      </c>
      <c s="26">
        <v>1332</v>
      </c>
      <c s="27">
        <v>0</v>
      </c>
      <c s="27">
        <f>ROUND(ROUND(H282,2)*ROUND(G282,3),2)</f>
      </c>
      <c r="O282">
        <f>(I282*21)/100</f>
      </c>
      <c t="s">
        <v>13</v>
      </c>
    </row>
    <row r="283" spans="1:5" ht="51">
      <c r="A283" s="28" t="s">
        <v>40</v>
      </c>
      <c r="E283" s="29" t="s">
        <v>475</v>
      </c>
    </row>
    <row r="284" spans="1:5" ht="12.75">
      <c r="A284" s="30" t="s">
        <v>42</v>
      </c>
      <c r="E284" s="31" t="s">
        <v>476</v>
      </c>
    </row>
    <row r="285" spans="1:5" ht="51">
      <c r="A285" t="s">
        <v>44</v>
      </c>
      <c r="E285" s="29" t="s">
        <v>477</v>
      </c>
    </row>
    <row r="286" spans="1:16" ht="12.75">
      <c r="A286" s="19" t="s">
        <v>35</v>
      </c>
      <c s="23" t="s">
        <v>478</v>
      </c>
      <c s="23" t="s">
        <v>479</v>
      </c>
      <c s="19" t="s">
        <v>37</v>
      </c>
      <c s="24" t="s">
        <v>480</v>
      </c>
      <c s="25" t="s">
        <v>158</v>
      </c>
      <c s="26">
        <v>14</v>
      </c>
      <c s="27">
        <v>0</v>
      </c>
      <c s="27">
        <f>ROUND(ROUND(H286,2)*ROUND(G286,3),2)</f>
      </c>
      <c r="O286">
        <f>(I286*21)/100</f>
      </c>
      <c t="s">
        <v>13</v>
      </c>
    </row>
    <row r="287" spans="1:5" ht="38.25">
      <c r="A287" s="28" t="s">
        <v>40</v>
      </c>
      <c r="E287" s="29" t="s">
        <v>481</v>
      </c>
    </row>
    <row r="288" spans="1:5" ht="12.75">
      <c r="A288" s="30" t="s">
        <v>42</v>
      </c>
      <c r="E288" s="31" t="s">
        <v>482</v>
      </c>
    </row>
    <row r="289" spans="1:5" ht="51">
      <c r="A289" t="s">
        <v>44</v>
      </c>
      <c r="E289" s="29" t="s">
        <v>477</v>
      </c>
    </row>
    <row r="290" spans="1:16" ht="12.75">
      <c r="A290" s="19" t="s">
        <v>35</v>
      </c>
      <c s="23" t="s">
        <v>483</v>
      </c>
      <c s="23" t="s">
        <v>484</v>
      </c>
      <c s="19" t="s">
        <v>37</v>
      </c>
      <c s="24" t="s">
        <v>485</v>
      </c>
      <c s="25" t="s">
        <v>158</v>
      </c>
      <c s="26">
        <v>18.85</v>
      </c>
      <c s="27">
        <v>0</v>
      </c>
      <c s="27">
        <f>ROUND(ROUND(H290,2)*ROUND(G290,3),2)</f>
      </c>
      <c r="O290">
        <f>(I290*21)/100</f>
      </c>
      <c t="s">
        <v>13</v>
      </c>
    </row>
    <row r="291" spans="1:5" ht="12.75">
      <c r="A291" s="28" t="s">
        <v>40</v>
      </c>
      <c r="E291" s="29" t="s">
        <v>486</v>
      </c>
    </row>
    <row r="292" spans="1:5" ht="25.5">
      <c r="A292" s="30" t="s">
        <v>42</v>
      </c>
      <c r="E292" s="31" t="s">
        <v>487</v>
      </c>
    </row>
    <row r="293" spans="1:5" ht="63.75">
      <c r="A293" t="s">
        <v>44</v>
      </c>
      <c r="E293" s="29" t="s">
        <v>488</v>
      </c>
    </row>
    <row r="294" spans="1:16" ht="12.75">
      <c r="A294" s="19" t="s">
        <v>35</v>
      </c>
      <c s="23" t="s">
        <v>489</v>
      </c>
      <c s="23" t="s">
        <v>490</v>
      </c>
      <c s="19" t="s">
        <v>37</v>
      </c>
      <c s="24" t="s">
        <v>491</v>
      </c>
      <c s="25" t="s">
        <v>158</v>
      </c>
      <c s="26">
        <v>15</v>
      </c>
      <c s="27">
        <v>0</v>
      </c>
      <c s="27">
        <f>ROUND(ROUND(H294,2)*ROUND(G294,3),2)</f>
      </c>
      <c r="O294">
        <f>(I294*21)/100</f>
      </c>
      <c t="s">
        <v>13</v>
      </c>
    </row>
    <row r="295" spans="1:5" ht="25.5">
      <c r="A295" s="28" t="s">
        <v>40</v>
      </c>
      <c r="E295" s="29" t="s">
        <v>492</v>
      </c>
    </row>
    <row r="296" spans="1:5" ht="12.75">
      <c r="A296" s="30" t="s">
        <v>42</v>
      </c>
      <c r="E296" s="31" t="s">
        <v>493</v>
      </c>
    </row>
    <row r="297" spans="1:5" ht="25.5">
      <c r="A297" t="s">
        <v>44</v>
      </c>
      <c r="E297" s="29" t="s">
        <v>494</v>
      </c>
    </row>
    <row r="298" spans="1:16" ht="12.75">
      <c r="A298" s="19" t="s">
        <v>35</v>
      </c>
      <c s="23" t="s">
        <v>495</v>
      </c>
      <c s="23" t="s">
        <v>496</v>
      </c>
      <c s="19" t="s">
        <v>37</v>
      </c>
      <c s="24" t="s">
        <v>497</v>
      </c>
      <c s="25" t="s">
        <v>158</v>
      </c>
      <c s="26">
        <v>1440</v>
      </c>
      <c s="27">
        <v>0</v>
      </c>
      <c s="27">
        <f>ROUND(ROUND(H298,2)*ROUND(G298,3),2)</f>
      </c>
      <c r="O298">
        <f>(I298*21)/100</f>
      </c>
      <c t="s">
        <v>13</v>
      </c>
    </row>
    <row r="299" spans="1:5" ht="38.25">
      <c r="A299" s="28" t="s">
        <v>40</v>
      </c>
      <c r="E299" s="29" t="s">
        <v>498</v>
      </c>
    </row>
    <row r="300" spans="1:5" ht="63.75">
      <c r="A300" s="30" t="s">
        <v>42</v>
      </c>
      <c r="E300" s="31" t="s">
        <v>499</v>
      </c>
    </row>
    <row r="301" spans="1:5" ht="38.25">
      <c r="A301" t="s">
        <v>44</v>
      </c>
      <c r="E301" s="29" t="s">
        <v>500</v>
      </c>
    </row>
    <row r="302" spans="1:16" ht="12.75">
      <c r="A302" s="19" t="s">
        <v>35</v>
      </c>
      <c s="23" t="s">
        <v>501</v>
      </c>
      <c s="23" t="s">
        <v>502</v>
      </c>
      <c s="19" t="s">
        <v>37</v>
      </c>
      <c s="24" t="s">
        <v>503</v>
      </c>
      <c s="25" t="s">
        <v>143</v>
      </c>
      <c s="26">
        <v>18</v>
      </c>
      <c s="27">
        <v>0</v>
      </c>
      <c s="27">
        <f>ROUND(ROUND(H302,2)*ROUND(G302,3),2)</f>
      </c>
      <c r="O302">
        <f>(I302*21)/100</f>
      </c>
      <c t="s">
        <v>13</v>
      </c>
    </row>
    <row r="303" spans="1:5" ht="38.25">
      <c r="A303" s="28" t="s">
        <v>40</v>
      </c>
      <c r="E303" s="29" t="s">
        <v>504</v>
      </c>
    </row>
    <row r="304" spans="1:5" ht="12.75">
      <c r="A304" s="30" t="s">
        <v>42</v>
      </c>
      <c r="E304" s="31" t="s">
        <v>505</v>
      </c>
    </row>
    <row r="305" spans="1:5" ht="102">
      <c r="A305" t="s">
        <v>44</v>
      </c>
      <c r="E305" s="29" t="s">
        <v>506</v>
      </c>
    </row>
    <row r="306" spans="1:16" ht="12.75">
      <c r="A306" s="19" t="s">
        <v>35</v>
      </c>
      <c s="23" t="s">
        <v>507</v>
      </c>
      <c s="23" t="s">
        <v>508</v>
      </c>
      <c s="19" t="s">
        <v>37</v>
      </c>
      <c s="24" t="s">
        <v>509</v>
      </c>
      <c s="25" t="s">
        <v>158</v>
      </c>
      <c s="26">
        <v>9</v>
      </c>
      <c s="27">
        <v>0</v>
      </c>
      <c s="27">
        <f>ROUND(ROUND(H306,2)*ROUND(G306,3),2)</f>
      </c>
      <c r="O306">
        <f>(I306*21)/100</f>
      </c>
      <c t="s">
        <v>13</v>
      </c>
    </row>
    <row r="307" spans="1:5" ht="25.5">
      <c r="A307" s="28" t="s">
        <v>40</v>
      </c>
      <c r="E307" s="29" t="s">
        <v>510</v>
      </c>
    </row>
    <row r="308" spans="1:5" ht="12.75">
      <c r="A308" s="30" t="s">
        <v>42</v>
      </c>
      <c r="E308" s="31" t="s">
        <v>411</v>
      </c>
    </row>
    <row r="309" spans="1:5" ht="114.75">
      <c r="A309" t="s">
        <v>44</v>
      </c>
      <c r="E309" s="29" t="s">
        <v>511</v>
      </c>
    </row>
    <row r="310" spans="1:16" ht="12.75">
      <c r="A310" s="19" t="s">
        <v>35</v>
      </c>
      <c s="23" t="s">
        <v>512</v>
      </c>
      <c s="23" t="s">
        <v>513</v>
      </c>
      <c s="19" t="s">
        <v>37</v>
      </c>
      <c s="24" t="s">
        <v>514</v>
      </c>
      <c s="25" t="s">
        <v>158</v>
      </c>
      <c s="26">
        <v>36</v>
      </c>
      <c s="27">
        <v>0</v>
      </c>
      <c s="27">
        <f>ROUND(ROUND(H310,2)*ROUND(G310,3),2)</f>
      </c>
      <c r="O310">
        <f>(I310*21)/100</f>
      </c>
      <c t="s">
        <v>13</v>
      </c>
    </row>
    <row r="311" spans="1:5" ht="38.25">
      <c r="A311" s="28" t="s">
        <v>40</v>
      </c>
      <c r="E311" s="29" t="s">
        <v>515</v>
      </c>
    </row>
    <row r="312" spans="1:5" ht="12.75">
      <c r="A312" s="30" t="s">
        <v>42</v>
      </c>
      <c r="E312" s="31" t="s">
        <v>516</v>
      </c>
    </row>
    <row r="313" spans="1:5" ht="114.75">
      <c r="A313" t="s">
        <v>44</v>
      </c>
      <c r="E313" s="29" t="s">
        <v>511</v>
      </c>
    </row>
    <row r="314" spans="1:16" ht="12.75">
      <c r="A314" s="19" t="s">
        <v>35</v>
      </c>
      <c s="23" t="s">
        <v>517</v>
      </c>
      <c s="23" t="s">
        <v>518</v>
      </c>
      <c s="19" t="s">
        <v>37</v>
      </c>
      <c s="24" t="s">
        <v>519</v>
      </c>
      <c s="25" t="s">
        <v>158</v>
      </c>
      <c s="26">
        <v>13</v>
      </c>
      <c s="27">
        <v>0</v>
      </c>
      <c s="27">
        <f>ROUND(ROUND(H314,2)*ROUND(G314,3),2)</f>
      </c>
      <c r="O314">
        <f>(I314*21)/100</f>
      </c>
      <c t="s">
        <v>13</v>
      </c>
    </row>
    <row r="315" spans="1:5" ht="25.5">
      <c r="A315" s="28" t="s">
        <v>40</v>
      </c>
      <c r="E315" s="29" t="s">
        <v>520</v>
      </c>
    </row>
    <row r="316" spans="1:5" ht="12.75">
      <c r="A316" s="30" t="s">
        <v>42</v>
      </c>
      <c r="E316" s="31" t="s">
        <v>439</v>
      </c>
    </row>
    <row r="317" spans="1:5" ht="114.75">
      <c r="A317" t="s">
        <v>44</v>
      </c>
      <c r="E317" s="29" t="s">
        <v>511</v>
      </c>
    </row>
    <row r="318" spans="1:16" ht="12.75">
      <c r="A318" s="19" t="s">
        <v>35</v>
      </c>
      <c s="23" t="s">
        <v>521</v>
      </c>
      <c s="23" t="s">
        <v>522</v>
      </c>
      <c s="19" t="s">
        <v>37</v>
      </c>
      <c s="24" t="s">
        <v>523</v>
      </c>
      <c s="25" t="s">
        <v>158</v>
      </c>
      <c s="26">
        <v>10</v>
      </c>
      <c s="27">
        <v>0</v>
      </c>
      <c s="27">
        <f>ROUND(ROUND(H318,2)*ROUND(G318,3),2)</f>
      </c>
      <c r="O318">
        <f>(I318*21)/100</f>
      </c>
      <c t="s">
        <v>13</v>
      </c>
    </row>
    <row r="319" spans="1:5" ht="25.5">
      <c r="A319" s="28" t="s">
        <v>40</v>
      </c>
      <c r="E319" s="29" t="s">
        <v>524</v>
      </c>
    </row>
    <row r="320" spans="1:5" ht="12.75">
      <c r="A320" s="30" t="s">
        <v>42</v>
      </c>
      <c r="E320" s="31" t="s">
        <v>525</v>
      </c>
    </row>
    <row r="321" spans="1:5" ht="114.75">
      <c r="A321" t="s">
        <v>44</v>
      </c>
      <c r="E321" s="29" t="s">
        <v>511</v>
      </c>
    </row>
    <row r="322" spans="1:16" ht="12.75">
      <c r="A322" s="19" t="s">
        <v>35</v>
      </c>
      <c s="23" t="s">
        <v>526</v>
      </c>
      <c s="23" t="s">
        <v>527</v>
      </c>
      <c s="19" t="s">
        <v>37</v>
      </c>
      <c s="24" t="s">
        <v>528</v>
      </c>
      <c s="25" t="s">
        <v>86</v>
      </c>
      <c s="26">
        <v>2</v>
      </c>
      <c s="27">
        <v>0</v>
      </c>
      <c s="27">
        <f>ROUND(ROUND(H322,2)*ROUND(G322,3),2)</f>
      </c>
      <c r="O322">
        <f>(I322*21)/100</f>
      </c>
      <c t="s">
        <v>13</v>
      </c>
    </row>
    <row r="323" spans="1:5" ht="25.5">
      <c r="A323" s="28" t="s">
        <v>40</v>
      </c>
      <c r="E323" s="29" t="s">
        <v>529</v>
      </c>
    </row>
    <row r="324" spans="1:5" ht="12.75">
      <c r="A324" s="30" t="s">
        <v>42</v>
      </c>
      <c r="E324" s="31" t="s">
        <v>530</v>
      </c>
    </row>
    <row r="325" spans="1:5" ht="89.25">
      <c r="A325" t="s">
        <v>44</v>
      </c>
      <c r="E325" s="29" t="s">
        <v>531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0+O9+O18+O71+O104</f>
      </c>
      <c t="s">
        <v>12</v>
      </c>
    </row>
    <row r="3" spans="1:16" ht="15" customHeight="1">
      <c r="A3" t="s">
        <v>1</v>
      </c>
      <c s="8" t="s">
        <v>4</v>
      </c>
      <c s="9" t="s">
        <v>5</v>
      </c>
      <c s="1"/>
      <c s="10" t="s">
        <v>6</v>
      </c>
      <c s="1"/>
      <c s="4"/>
      <c s="3" t="s">
        <v>532</v>
      </c>
      <c s="32">
        <f>0+I9+I18+I71+I104</f>
      </c>
      <c r="O3" t="s">
        <v>9</v>
      </c>
      <c t="s">
        <v>13</v>
      </c>
    </row>
    <row r="4" spans="1:16" ht="15" customHeight="1">
      <c r="A4" t="s">
        <v>7</v>
      </c>
      <c s="8" t="s">
        <v>93</v>
      </c>
      <c s="9" t="s">
        <v>94</v>
      </c>
      <c s="1"/>
      <c s="10" t="s">
        <v>95</v>
      </c>
      <c s="1"/>
      <c s="1"/>
      <c s="7"/>
      <c s="7"/>
      <c r="O4" t="s">
        <v>10</v>
      </c>
      <c t="s">
        <v>13</v>
      </c>
    </row>
    <row r="5" spans="1:16" ht="12.75" customHeight="1">
      <c r="A5" t="s">
        <v>96</v>
      </c>
      <c s="12" t="s">
        <v>8</v>
      </c>
      <c s="13" t="s">
        <v>532</v>
      </c>
      <c s="5"/>
      <c s="14" t="s">
        <v>533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99</v>
      </c>
      <c s="19" t="s">
        <v>37</v>
      </c>
      <c s="24" t="s">
        <v>100</v>
      </c>
      <c s="25" t="s">
        <v>101</v>
      </c>
      <c s="26">
        <v>54</v>
      </c>
      <c s="27">
        <v>0</v>
      </c>
      <c s="27">
        <f>ROUND(ROUND(H10,2)*ROUND(G10,3),2)</f>
      </c>
      <c r="O10">
        <f>(I10*21)/100</f>
      </c>
      <c t="s">
        <v>13</v>
      </c>
    </row>
    <row r="11" spans="1:5" ht="38.25">
      <c r="A11" s="28" t="s">
        <v>40</v>
      </c>
      <c r="E11" s="29" t="s">
        <v>102</v>
      </c>
    </row>
    <row r="12" spans="1:5" ht="12.75">
      <c r="A12" s="30" t="s">
        <v>42</v>
      </c>
      <c r="E12" s="31" t="s">
        <v>534</v>
      </c>
    </row>
    <row r="13" spans="1:5" ht="25.5">
      <c r="A13" t="s">
        <v>44</v>
      </c>
      <c r="E13" s="29" t="s">
        <v>104</v>
      </c>
    </row>
    <row r="14" spans="1:16" ht="25.5">
      <c r="A14" s="19" t="s">
        <v>35</v>
      </c>
      <c s="23" t="s">
        <v>13</v>
      </c>
      <c s="23" t="s">
        <v>105</v>
      </c>
      <c s="19" t="s">
        <v>37</v>
      </c>
      <c s="24" t="s">
        <v>106</v>
      </c>
      <c s="25" t="s">
        <v>101</v>
      </c>
      <c s="26">
        <v>5.7</v>
      </c>
      <c s="27">
        <v>0</v>
      </c>
      <c s="27">
        <f>ROUND(ROUND(H14,2)*ROUND(G14,3),2)</f>
      </c>
      <c r="O14">
        <f>(I14*21)/100</f>
      </c>
      <c t="s">
        <v>13</v>
      </c>
    </row>
    <row r="15" spans="1:5" ht="25.5">
      <c r="A15" s="28" t="s">
        <v>40</v>
      </c>
      <c r="E15" s="29" t="s">
        <v>107</v>
      </c>
    </row>
    <row r="16" spans="1:5" ht="12.75">
      <c r="A16" s="30" t="s">
        <v>42</v>
      </c>
      <c r="E16" s="31" t="s">
        <v>535</v>
      </c>
    </row>
    <row r="17" spans="1:5" ht="140.25">
      <c r="A17" t="s">
        <v>44</v>
      </c>
      <c r="E17" s="29" t="s">
        <v>109</v>
      </c>
    </row>
    <row r="18" spans="1:18" ht="12.75" customHeight="1">
      <c r="A18" s="5" t="s">
        <v>33</v>
      </c>
      <c s="5"/>
      <c s="35" t="s">
        <v>19</v>
      </c>
      <c s="5"/>
      <c s="21" t="s">
        <v>114</v>
      </c>
      <c s="5"/>
      <c s="5"/>
      <c s="5"/>
      <c s="36">
        <f>0+Q18</f>
      </c>
      <c r="O18">
        <f>0+R18</f>
      </c>
      <c r="Q18">
        <f>0+I19+I23+I27+I31+I35+I39+I43+I47+I51+I55+I59+I63+I67</f>
      </c>
      <c>
        <f>0+O19+O23+O27+O31+O35+O39+O43+O47+O51+O55+O59+O63+O67</f>
      </c>
    </row>
    <row r="19" spans="1:16" ht="25.5">
      <c r="A19" s="19" t="s">
        <v>35</v>
      </c>
      <c s="23" t="s">
        <v>12</v>
      </c>
      <c s="23" t="s">
        <v>141</v>
      </c>
      <c s="19" t="s">
        <v>37</v>
      </c>
      <c s="24" t="s">
        <v>142</v>
      </c>
      <c s="25" t="s">
        <v>143</v>
      </c>
      <c s="26">
        <v>19.8</v>
      </c>
      <c s="27">
        <v>0</v>
      </c>
      <c s="27">
        <f>ROUND(ROUND(H19,2)*ROUND(G19,3),2)</f>
      </c>
      <c r="O19">
        <f>(I19*21)/100</f>
      </c>
      <c t="s">
        <v>13</v>
      </c>
    </row>
    <row r="20" spans="1:5" ht="51">
      <c r="A20" s="28" t="s">
        <v>40</v>
      </c>
      <c r="E20" s="29" t="s">
        <v>144</v>
      </c>
    </row>
    <row r="21" spans="1:5" ht="12.75">
      <c r="A21" s="30" t="s">
        <v>42</v>
      </c>
      <c r="E21" s="31" t="s">
        <v>536</v>
      </c>
    </row>
    <row r="22" spans="1:5" ht="63.75">
      <c r="A22" t="s">
        <v>44</v>
      </c>
      <c r="E22" s="29" t="s">
        <v>146</v>
      </c>
    </row>
    <row r="23" spans="1:16" ht="12.75">
      <c r="A23" s="19" t="s">
        <v>35</v>
      </c>
      <c s="23" t="s">
        <v>23</v>
      </c>
      <c s="23" t="s">
        <v>147</v>
      </c>
      <c s="19" t="s">
        <v>37</v>
      </c>
      <c s="24" t="s">
        <v>148</v>
      </c>
      <c s="25" t="s">
        <v>143</v>
      </c>
      <c s="26">
        <v>3</v>
      </c>
      <c s="27">
        <v>0</v>
      </c>
      <c s="27">
        <f>ROUND(ROUND(H23,2)*ROUND(G23,3),2)</f>
      </c>
      <c r="O23">
        <f>(I23*21)/100</f>
      </c>
      <c t="s">
        <v>13</v>
      </c>
    </row>
    <row r="24" spans="1:5" ht="51">
      <c r="A24" s="28" t="s">
        <v>40</v>
      </c>
      <c r="E24" s="29" t="s">
        <v>149</v>
      </c>
    </row>
    <row r="25" spans="1:5" ht="12.75">
      <c r="A25" s="30" t="s">
        <v>42</v>
      </c>
      <c r="E25" s="31" t="s">
        <v>537</v>
      </c>
    </row>
    <row r="26" spans="1:5" ht="63.75">
      <c r="A26" t="s">
        <v>44</v>
      </c>
      <c r="E26" s="29" t="s">
        <v>146</v>
      </c>
    </row>
    <row r="27" spans="1:16" ht="12.75">
      <c r="A27" s="19" t="s">
        <v>35</v>
      </c>
      <c s="23" t="s">
        <v>25</v>
      </c>
      <c s="23" t="s">
        <v>151</v>
      </c>
      <c s="19" t="s">
        <v>37</v>
      </c>
      <c s="24" t="s">
        <v>152</v>
      </c>
      <c s="25" t="s">
        <v>143</v>
      </c>
      <c s="26">
        <v>3.6</v>
      </c>
      <c s="27">
        <v>0</v>
      </c>
      <c s="27">
        <f>ROUND(ROUND(H27,2)*ROUND(G27,3),2)</f>
      </c>
      <c r="O27">
        <f>(I27*21)/100</f>
      </c>
      <c t="s">
        <v>13</v>
      </c>
    </row>
    <row r="28" spans="1:5" ht="89.25">
      <c r="A28" s="28" t="s">
        <v>40</v>
      </c>
      <c r="E28" s="29" t="s">
        <v>153</v>
      </c>
    </row>
    <row r="29" spans="1:5" ht="12.75">
      <c r="A29" s="30" t="s">
        <v>42</v>
      </c>
      <c r="E29" s="31" t="s">
        <v>538</v>
      </c>
    </row>
    <row r="30" spans="1:5" ht="25.5">
      <c r="A30" t="s">
        <v>44</v>
      </c>
      <c r="E30" s="29" t="s">
        <v>155</v>
      </c>
    </row>
    <row r="31" spans="1:16" ht="12.75">
      <c r="A31" s="19" t="s">
        <v>35</v>
      </c>
      <c s="23" t="s">
        <v>27</v>
      </c>
      <c s="23" t="s">
        <v>156</v>
      </c>
      <c s="19" t="s">
        <v>37</v>
      </c>
      <c s="24" t="s">
        <v>157</v>
      </c>
      <c s="25" t="s">
        <v>158</v>
      </c>
      <c s="26">
        <v>22</v>
      </c>
      <c s="27">
        <v>0</v>
      </c>
      <c s="27">
        <f>ROUND(ROUND(H31,2)*ROUND(G31,3),2)</f>
      </c>
      <c r="O31">
        <f>(I31*21)/100</f>
      </c>
      <c t="s">
        <v>13</v>
      </c>
    </row>
    <row r="32" spans="1:5" ht="51">
      <c r="A32" s="28" t="s">
        <v>40</v>
      </c>
      <c r="E32" s="29" t="s">
        <v>159</v>
      </c>
    </row>
    <row r="33" spans="1:5" ht="25.5">
      <c r="A33" s="30" t="s">
        <v>42</v>
      </c>
      <c r="E33" s="31" t="s">
        <v>539</v>
      </c>
    </row>
    <row r="34" spans="1:5" ht="25.5">
      <c r="A34" t="s">
        <v>44</v>
      </c>
      <c r="E34" s="29" t="s">
        <v>161</v>
      </c>
    </row>
    <row r="35" spans="1:16" ht="12.75">
      <c r="A35" s="19" t="s">
        <v>35</v>
      </c>
      <c s="23" t="s">
        <v>63</v>
      </c>
      <c s="23" t="s">
        <v>169</v>
      </c>
      <c s="19" t="s">
        <v>37</v>
      </c>
      <c s="24" t="s">
        <v>170</v>
      </c>
      <c s="25" t="s">
        <v>143</v>
      </c>
      <c s="26">
        <v>30</v>
      </c>
      <c s="27">
        <v>0</v>
      </c>
      <c s="27">
        <f>ROUND(ROUND(H35,2)*ROUND(G35,3),2)</f>
      </c>
      <c r="O35">
        <f>(I35*21)/100</f>
      </c>
      <c t="s">
        <v>13</v>
      </c>
    </row>
    <row r="36" spans="1:5" ht="25.5">
      <c r="A36" s="28" t="s">
        <v>40</v>
      </c>
      <c r="E36" s="29" t="s">
        <v>540</v>
      </c>
    </row>
    <row r="37" spans="1:5" ht="12.75">
      <c r="A37" s="30" t="s">
        <v>42</v>
      </c>
      <c r="E37" s="31" t="s">
        <v>541</v>
      </c>
    </row>
    <row r="38" spans="1:5" ht="369.75">
      <c r="A38" t="s">
        <v>44</v>
      </c>
      <c r="E38" s="29" t="s">
        <v>173</v>
      </c>
    </row>
    <row r="39" spans="1:16" ht="12.75">
      <c r="A39" s="19" t="s">
        <v>35</v>
      </c>
      <c s="23" t="s">
        <v>68</v>
      </c>
      <c s="23" t="s">
        <v>175</v>
      </c>
      <c s="19" t="s">
        <v>176</v>
      </c>
      <c s="24" t="s">
        <v>177</v>
      </c>
      <c s="25" t="s">
        <v>143</v>
      </c>
      <c s="26">
        <v>44.2</v>
      </c>
      <c s="27">
        <v>0</v>
      </c>
      <c s="27">
        <f>ROUND(ROUND(H39,2)*ROUND(G39,3),2)</f>
      </c>
      <c r="O39">
        <f>(I39*21)/100</f>
      </c>
      <c t="s">
        <v>13</v>
      </c>
    </row>
    <row r="40" spans="1:5" ht="51">
      <c r="A40" s="28" t="s">
        <v>40</v>
      </c>
      <c r="E40" s="29" t="s">
        <v>178</v>
      </c>
    </row>
    <row r="41" spans="1:5" ht="38.25">
      <c r="A41" s="30" t="s">
        <v>42</v>
      </c>
      <c r="E41" s="31" t="s">
        <v>542</v>
      </c>
    </row>
    <row r="42" spans="1:5" ht="306">
      <c r="A42" t="s">
        <v>44</v>
      </c>
      <c r="E42" s="29" t="s">
        <v>180</v>
      </c>
    </row>
    <row r="43" spans="1:16" ht="12.75">
      <c r="A43" s="19" t="s">
        <v>35</v>
      </c>
      <c s="23" t="s">
        <v>30</v>
      </c>
      <c s="23" t="s">
        <v>175</v>
      </c>
      <c s="19" t="s">
        <v>182</v>
      </c>
      <c s="24" t="s">
        <v>177</v>
      </c>
      <c s="25" t="s">
        <v>143</v>
      </c>
      <c s="26">
        <v>3</v>
      </c>
      <c s="27">
        <v>0</v>
      </c>
      <c s="27">
        <f>ROUND(ROUND(H43,2)*ROUND(G43,3),2)</f>
      </c>
      <c r="O43">
        <f>(I43*21)/100</f>
      </c>
      <c t="s">
        <v>13</v>
      </c>
    </row>
    <row r="44" spans="1:5" ht="25.5">
      <c r="A44" s="28" t="s">
        <v>40</v>
      </c>
      <c r="E44" s="29" t="s">
        <v>543</v>
      </c>
    </row>
    <row r="45" spans="1:5" ht="12.75">
      <c r="A45" s="30" t="s">
        <v>42</v>
      </c>
      <c r="E45" s="31" t="s">
        <v>544</v>
      </c>
    </row>
    <row r="46" spans="1:5" ht="306">
      <c r="A46" t="s">
        <v>44</v>
      </c>
      <c r="E46" s="29" t="s">
        <v>180</v>
      </c>
    </row>
    <row r="47" spans="1:16" ht="12.75">
      <c r="A47" s="19" t="s">
        <v>35</v>
      </c>
      <c s="23" t="s">
        <v>32</v>
      </c>
      <c s="23" t="s">
        <v>198</v>
      </c>
      <c s="19" t="s">
        <v>37</v>
      </c>
      <c s="24" t="s">
        <v>199</v>
      </c>
      <c s="25" t="s">
        <v>143</v>
      </c>
      <c s="26">
        <v>39</v>
      </c>
      <c s="27">
        <v>0</v>
      </c>
      <c s="27">
        <f>ROUND(ROUND(H47,2)*ROUND(G47,3),2)</f>
      </c>
      <c r="O47">
        <f>(I47*21)/100</f>
      </c>
      <c t="s">
        <v>13</v>
      </c>
    </row>
    <row r="48" spans="1:5" ht="51">
      <c r="A48" s="28" t="s">
        <v>40</v>
      </c>
      <c r="E48" s="29" t="s">
        <v>545</v>
      </c>
    </row>
    <row r="49" spans="1:5" ht="12.75">
      <c r="A49" s="30" t="s">
        <v>42</v>
      </c>
      <c r="E49" s="31" t="s">
        <v>546</v>
      </c>
    </row>
    <row r="50" spans="1:5" ht="267.75">
      <c r="A50" t="s">
        <v>44</v>
      </c>
      <c r="E50" s="29" t="s">
        <v>202</v>
      </c>
    </row>
    <row r="51" spans="1:16" ht="12.75">
      <c r="A51" s="19" t="s">
        <v>35</v>
      </c>
      <c s="23" t="s">
        <v>82</v>
      </c>
      <c s="23" t="s">
        <v>204</v>
      </c>
      <c s="19" t="s">
        <v>37</v>
      </c>
      <c s="24" t="s">
        <v>205</v>
      </c>
      <c s="25" t="s">
        <v>143</v>
      </c>
      <c s="26">
        <v>5.2</v>
      </c>
      <c s="27">
        <v>0</v>
      </c>
      <c s="27">
        <f>ROUND(ROUND(H51,2)*ROUND(G51,3),2)</f>
      </c>
      <c r="O51">
        <f>(I51*21)/100</f>
      </c>
      <c t="s">
        <v>13</v>
      </c>
    </row>
    <row r="52" spans="1:5" ht="38.25">
      <c r="A52" s="28" t="s">
        <v>40</v>
      </c>
      <c r="E52" s="29" t="s">
        <v>206</v>
      </c>
    </row>
    <row r="53" spans="1:5" ht="25.5">
      <c r="A53" s="30" t="s">
        <v>42</v>
      </c>
      <c r="E53" s="31" t="s">
        <v>547</v>
      </c>
    </row>
    <row r="54" spans="1:5" ht="242.25">
      <c r="A54" t="s">
        <v>44</v>
      </c>
      <c r="E54" s="29" t="s">
        <v>208</v>
      </c>
    </row>
    <row r="55" spans="1:16" ht="12.75">
      <c r="A55" s="19" t="s">
        <v>35</v>
      </c>
      <c s="23" t="s">
        <v>88</v>
      </c>
      <c s="23" t="s">
        <v>222</v>
      </c>
      <c s="19" t="s">
        <v>37</v>
      </c>
      <c s="24" t="s">
        <v>223</v>
      </c>
      <c s="25" t="s">
        <v>117</v>
      </c>
      <c s="26">
        <v>78</v>
      </c>
      <c s="27">
        <v>0</v>
      </c>
      <c s="27">
        <f>ROUND(ROUND(H55,2)*ROUND(G55,3),2)</f>
      </c>
      <c r="O55">
        <f>(I55*21)/100</f>
      </c>
      <c t="s">
        <v>13</v>
      </c>
    </row>
    <row r="56" spans="1:5" ht="38.25">
      <c r="A56" s="28" t="s">
        <v>40</v>
      </c>
      <c r="E56" s="29" t="s">
        <v>224</v>
      </c>
    </row>
    <row r="57" spans="1:5" ht="12.75">
      <c r="A57" s="30" t="s">
        <v>42</v>
      </c>
      <c r="E57" s="31" t="s">
        <v>548</v>
      </c>
    </row>
    <row r="58" spans="1:5" ht="25.5">
      <c r="A58" t="s">
        <v>44</v>
      </c>
      <c r="E58" s="29" t="s">
        <v>226</v>
      </c>
    </row>
    <row r="59" spans="1:16" ht="12.75">
      <c r="A59" s="19" t="s">
        <v>35</v>
      </c>
      <c s="23" t="s">
        <v>162</v>
      </c>
      <c s="23" t="s">
        <v>228</v>
      </c>
      <c s="19" t="s">
        <v>37</v>
      </c>
      <c s="24" t="s">
        <v>229</v>
      </c>
      <c s="25" t="s">
        <v>117</v>
      </c>
      <c s="26">
        <v>20</v>
      </c>
      <c s="27">
        <v>0</v>
      </c>
      <c s="27">
        <f>ROUND(ROUND(H59,2)*ROUND(G59,3),2)</f>
      </c>
      <c r="O59">
        <f>(I59*21)/100</f>
      </c>
      <c t="s">
        <v>13</v>
      </c>
    </row>
    <row r="60" spans="1:5" ht="51">
      <c r="A60" s="28" t="s">
        <v>40</v>
      </c>
      <c r="E60" s="29" t="s">
        <v>230</v>
      </c>
    </row>
    <row r="61" spans="1:5" ht="12.75">
      <c r="A61" s="30" t="s">
        <v>42</v>
      </c>
      <c r="E61" s="31" t="s">
        <v>549</v>
      </c>
    </row>
    <row r="62" spans="1:5" ht="38.25">
      <c r="A62" t="s">
        <v>44</v>
      </c>
      <c r="E62" s="29" t="s">
        <v>232</v>
      </c>
    </row>
    <row r="63" spans="1:16" ht="12.75">
      <c r="A63" s="19" t="s">
        <v>35</v>
      </c>
      <c s="23" t="s">
        <v>168</v>
      </c>
      <c s="23" t="s">
        <v>234</v>
      </c>
      <c s="19" t="s">
        <v>37</v>
      </c>
      <c s="24" t="s">
        <v>235</v>
      </c>
      <c s="25" t="s">
        <v>117</v>
      </c>
      <c s="26">
        <v>20</v>
      </c>
      <c s="27">
        <v>0</v>
      </c>
      <c s="27">
        <f>ROUND(ROUND(H63,2)*ROUND(G63,3),2)</f>
      </c>
      <c r="O63">
        <f>(I63*21)/100</f>
      </c>
      <c t="s">
        <v>13</v>
      </c>
    </row>
    <row r="64" spans="1:5" ht="12.75">
      <c r="A64" s="28" t="s">
        <v>40</v>
      </c>
      <c r="E64" s="29" t="s">
        <v>37</v>
      </c>
    </row>
    <row r="65" spans="1:5" ht="12.75">
      <c r="A65" s="30" t="s">
        <v>42</v>
      </c>
      <c r="E65" s="31" t="s">
        <v>550</v>
      </c>
    </row>
    <row r="66" spans="1:5" ht="25.5">
      <c r="A66" t="s">
        <v>44</v>
      </c>
      <c r="E66" s="29" t="s">
        <v>237</v>
      </c>
    </row>
    <row r="67" spans="1:16" ht="12.75">
      <c r="A67" s="19" t="s">
        <v>35</v>
      </c>
      <c s="23" t="s">
        <v>174</v>
      </c>
      <c s="23" t="s">
        <v>239</v>
      </c>
      <c s="19" t="s">
        <v>37</v>
      </c>
      <c s="24" t="s">
        <v>240</v>
      </c>
      <c s="25" t="s">
        <v>117</v>
      </c>
      <c s="26">
        <v>20</v>
      </c>
      <c s="27">
        <v>0</v>
      </c>
      <c s="27">
        <f>ROUND(ROUND(H67,2)*ROUND(G67,3),2)</f>
      </c>
      <c r="O67">
        <f>(I67*21)/100</f>
      </c>
      <c t="s">
        <v>13</v>
      </c>
    </row>
    <row r="68" spans="1:5" ht="12.75">
      <c r="A68" s="28" t="s">
        <v>40</v>
      </c>
      <c r="E68" s="29" t="s">
        <v>37</v>
      </c>
    </row>
    <row r="69" spans="1:5" ht="25.5">
      <c r="A69" s="30" t="s">
        <v>42</v>
      </c>
      <c r="E69" s="31" t="s">
        <v>551</v>
      </c>
    </row>
    <row r="70" spans="1:5" ht="38.25">
      <c r="A70" t="s">
        <v>44</v>
      </c>
      <c r="E70" s="29" t="s">
        <v>242</v>
      </c>
    </row>
    <row r="71" spans="1:18" ht="12.75" customHeight="1">
      <c r="A71" s="5" t="s">
        <v>33</v>
      </c>
      <c s="5"/>
      <c s="35" t="s">
        <v>25</v>
      </c>
      <c s="5"/>
      <c s="21" t="s">
        <v>344</v>
      </c>
      <c s="5"/>
      <c s="5"/>
      <c s="5"/>
      <c s="36">
        <f>0+Q71</f>
      </c>
      <c r="O71">
        <f>0+R71</f>
      </c>
      <c r="Q71">
        <f>0+I72+I76+I80+I84+I88+I92+I96+I100</f>
      </c>
      <c>
        <f>0+O72+O76+O80+O84+O88+O92+O96+O100</f>
      </c>
    </row>
    <row r="72" spans="1:16" ht="12.75">
      <c r="A72" s="19" t="s">
        <v>35</v>
      </c>
      <c s="23" t="s">
        <v>181</v>
      </c>
      <c s="23" t="s">
        <v>346</v>
      </c>
      <c s="19" t="s">
        <v>37</v>
      </c>
      <c s="24" t="s">
        <v>347</v>
      </c>
      <c s="25" t="s">
        <v>117</v>
      </c>
      <c s="26">
        <v>138</v>
      </c>
      <c s="27">
        <v>0</v>
      </c>
      <c s="27">
        <f>ROUND(ROUND(H72,2)*ROUND(G72,3),2)</f>
      </c>
      <c r="O72">
        <f>(I72*21)/100</f>
      </c>
      <c t="s">
        <v>13</v>
      </c>
    </row>
    <row r="73" spans="1:5" ht="25.5">
      <c r="A73" s="28" t="s">
        <v>40</v>
      </c>
      <c r="E73" s="29" t="s">
        <v>348</v>
      </c>
    </row>
    <row r="74" spans="1:5" ht="12.75">
      <c r="A74" s="30" t="s">
        <v>42</v>
      </c>
      <c r="E74" s="31" t="s">
        <v>552</v>
      </c>
    </row>
    <row r="75" spans="1:5" ht="51">
      <c r="A75" t="s">
        <v>44</v>
      </c>
      <c r="E75" s="29" t="s">
        <v>350</v>
      </c>
    </row>
    <row r="76" spans="1:16" ht="12.75">
      <c r="A76" s="19" t="s">
        <v>35</v>
      </c>
      <c s="23" t="s">
        <v>185</v>
      </c>
      <c s="23" t="s">
        <v>352</v>
      </c>
      <c s="19" t="s">
        <v>37</v>
      </c>
      <c s="24" t="s">
        <v>353</v>
      </c>
      <c s="25" t="s">
        <v>143</v>
      </c>
      <c s="26">
        <v>1.125</v>
      </c>
      <c s="27">
        <v>0</v>
      </c>
      <c s="27">
        <f>ROUND(ROUND(H76,2)*ROUND(G76,3),2)</f>
      </c>
      <c r="O76">
        <f>(I76*21)/100</f>
      </c>
      <c t="s">
        <v>13</v>
      </c>
    </row>
    <row r="77" spans="1:5" ht="38.25">
      <c r="A77" s="28" t="s">
        <v>40</v>
      </c>
      <c r="E77" s="29" t="s">
        <v>354</v>
      </c>
    </row>
    <row r="78" spans="1:5" ht="12.75">
      <c r="A78" s="30" t="s">
        <v>42</v>
      </c>
      <c r="E78" s="31" t="s">
        <v>553</v>
      </c>
    </row>
    <row r="79" spans="1:5" ht="102">
      <c r="A79" t="s">
        <v>44</v>
      </c>
      <c r="E79" s="29" t="s">
        <v>356</v>
      </c>
    </row>
    <row r="80" spans="1:16" ht="12.75">
      <c r="A80" s="19" t="s">
        <v>35</v>
      </c>
      <c s="23" t="s">
        <v>191</v>
      </c>
      <c s="23" t="s">
        <v>358</v>
      </c>
      <c s="19" t="s">
        <v>37</v>
      </c>
      <c s="24" t="s">
        <v>359</v>
      </c>
      <c s="25" t="s">
        <v>117</v>
      </c>
      <c s="26">
        <v>66</v>
      </c>
      <c s="27">
        <v>0</v>
      </c>
      <c s="27">
        <f>ROUND(ROUND(H80,2)*ROUND(G80,3),2)</f>
      </c>
      <c r="O80">
        <f>(I80*21)/100</f>
      </c>
      <c t="s">
        <v>13</v>
      </c>
    </row>
    <row r="81" spans="1:5" ht="25.5">
      <c r="A81" s="28" t="s">
        <v>40</v>
      </c>
      <c r="E81" s="29" t="s">
        <v>360</v>
      </c>
    </row>
    <row r="82" spans="1:5" ht="25.5">
      <c r="A82" s="30" t="s">
        <v>42</v>
      </c>
      <c r="E82" s="31" t="s">
        <v>554</v>
      </c>
    </row>
    <row r="83" spans="1:5" ht="51">
      <c r="A83" t="s">
        <v>44</v>
      </c>
      <c r="E83" s="29" t="s">
        <v>362</v>
      </c>
    </row>
    <row r="84" spans="1:16" ht="12.75">
      <c r="A84" s="19" t="s">
        <v>35</v>
      </c>
      <c s="23" t="s">
        <v>197</v>
      </c>
      <c s="23" t="s">
        <v>364</v>
      </c>
      <c s="19" t="s">
        <v>37</v>
      </c>
      <c s="24" t="s">
        <v>365</v>
      </c>
      <c s="25" t="s">
        <v>117</v>
      </c>
      <c s="26">
        <v>125.4</v>
      </c>
      <c s="27">
        <v>0</v>
      </c>
      <c s="27">
        <f>ROUND(ROUND(H84,2)*ROUND(G84,3),2)</f>
      </c>
      <c r="O84">
        <f>(I84*21)/100</f>
      </c>
      <c t="s">
        <v>13</v>
      </c>
    </row>
    <row r="85" spans="1:5" ht="38.25">
      <c r="A85" s="28" t="s">
        <v>40</v>
      </c>
      <c r="E85" s="29" t="s">
        <v>366</v>
      </c>
    </row>
    <row r="86" spans="1:5" ht="38.25">
      <c r="A86" s="30" t="s">
        <v>42</v>
      </c>
      <c r="E86" s="31" t="s">
        <v>555</v>
      </c>
    </row>
    <row r="87" spans="1:5" ht="51">
      <c r="A87" t="s">
        <v>44</v>
      </c>
      <c r="E87" s="29" t="s">
        <v>362</v>
      </c>
    </row>
    <row r="88" spans="1:16" ht="12.75">
      <c r="A88" s="19" t="s">
        <v>35</v>
      </c>
      <c s="23" t="s">
        <v>203</v>
      </c>
      <c s="23" t="s">
        <v>369</v>
      </c>
      <c s="19" t="s">
        <v>37</v>
      </c>
      <c s="24" t="s">
        <v>370</v>
      </c>
      <c s="25" t="s">
        <v>117</v>
      </c>
      <c s="26">
        <v>60</v>
      </c>
      <c s="27">
        <v>0</v>
      </c>
      <c s="27">
        <f>ROUND(ROUND(H88,2)*ROUND(G88,3),2)</f>
      </c>
      <c r="O88">
        <f>(I88*21)/100</f>
      </c>
      <c t="s">
        <v>13</v>
      </c>
    </row>
    <row r="89" spans="1:5" ht="25.5">
      <c r="A89" s="28" t="s">
        <v>40</v>
      </c>
      <c r="E89" s="29" t="s">
        <v>371</v>
      </c>
    </row>
    <row r="90" spans="1:5" ht="12.75">
      <c r="A90" s="30" t="s">
        <v>42</v>
      </c>
      <c r="E90" s="31" t="s">
        <v>556</v>
      </c>
    </row>
    <row r="91" spans="1:5" ht="140.25">
      <c r="A91" t="s">
        <v>44</v>
      </c>
      <c r="E91" s="29" t="s">
        <v>373</v>
      </c>
    </row>
    <row r="92" spans="1:16" ht="12.75">
      <c r="A92" s="19" t="s">
        <v>35</v>
      </c>
      <c s="23" t="s">
        <v>209</v>
      </c>
      <c s="23" t="s">
        <v>375</v>
      </c>
      <c s="19" t="s">
        <v>37</v>
      </c>
      <c s="24" t="s">
        <v>376</v>
      </c>
      <c s="25" t="s">
        <v>117</v>
      </c>
      <c s="26">
        <v>61.8</v>
      </c>
      <c s="27">
        <v>0</v>
      </c>
      <c s="27">
        <f>ROUND(ROUND(H92,2)*ROUND(G92,3),2)</f>
      </c>
      <c r="O92">
        <f>(I92*21)/100</f>
      </c>
      <c t="s">
        <v>13</v>
      </c>
    </row>
    <row r="93" spans="1:5" ht="25.5">
      <c r="A93" s="28" t="s">
        <v>40</v>
      </c>
      <c r="E93" s="29" t="s">
        <v>377</v>
      </c>
    </row>
    <row r="94" spans="1:5" ht="12.75">
      <c r="A94" s="30" t="s">
        <v>42</v>
      </c>
      <c r="E94" s="31" t="s">
        <v>557</v>
      </c>
    </row>
    <row r="95" spans="1:5" ht="140.25">
      <c r="A95" t="s">
        <v>44</v>
      </c>
      <c r="E95" s="29" t="s">
        <v>373</v>
      </c>
    </row>
    <row r="96" spans="1:16" ht="12.75">
      <c r="A96" s="19" t="s">
        <v>35</v>
      </c>
      <c s="23" t="s">
        <v>215</v>
      </c>
      <c s="23" t="s">
        <v>380</v>
      </c>
      <c s="19" t="s">
        <v>37</v>
      </c>
      <c s="24" t="s">
        <v>381</v>
      </c>
      <c s="25" t="s">
        <v>117</v>
      </c>
      <c s="26">
        <v>63.6</v>
      </c>
      <c s="27">
        <v>0</v>
      </c>
      <c s="27">
        <f>ROUND(ROUND(H96,2)*ROUND(G96,3),2)</f>
      </c>
      <c r="O96">
        <f>(I96*21)/100</f>
      </c>
      <c t="s">
        <v>13</v>
      </c>
    </row>
    <row r="97" spans="1:5" ht="25.5">
      <c r="A97" s="28" t="s">
        <v>40</v>
      </c>
      <c r="E97" s="29" t="s">
        <v>382</v>
      </c>
    </row>
    <row r="98" spans="1:5" ht="12.75">
      <c r="A98" s="30" t="s">
        <v>42</v>
      </c>
      <c r="E98" s="31" t="s">
        <v>558</v>
      </c>
    </row>
    <row r="99" spans="1:5" ht="140.25">
      <c r="A99" t="s">
        <v>44</v>
      </c>
      <c r="E99" s="29" t="s">
        <v>373</v>
      </c>
    </row>
    <row r="100" spans="1:16" ht="12.75">
      <c r="A100" s="19" t="s">
        <v>35</v>
      </c>
      <c s="23" t="s">
        <v>221</v>
      </c>
      <c s="23" t="s">
        <v>385</v>
      </c>
      <c s="19" t="s">
        <v>37</v>
      </c>
      <c s="24" t="s">
        <v>386</v>
      </c>
      <c s="25" t="s">
        <v>117</v>
      </c>
      <c s="26">
        <v>66</v>
      </c>
      <c s="27">
        <v>0</v>
      </c>
      <c s="27">
        <f>ROUND(ROUND(H100,2)*ROUND(G100,3),2)</f>
      </c>
      <c r="O100">
        <f>(I100*21)/100</f>
      </c>
      <c t="s">
        <v>13</v>
      </c>
    </row>
    <row r="101" spans="1:5" ht="12.75">
      <c r="A101" s="28" t="s">
        <v>40</v>
      </c>
      <c r="E101" s="29" t="s">
        <v>387</v>
      </c>
    </row>
    <row r="102" spans="1:5" ht="25.5">
      <c r="A102" s="30" t="s">
        <v>42</v>
      </c>
      <c r="E102" s="31" t="s">
        <v>554</v>
      </c>
    </row>
    <row r="103" spans="1:5" ht="25.5">
      <c r="A103" t="s">
        <v>44</v>
      </c>
      <c r="E103" s="29" t="s">
        <v>388</v>
      </c>
    </row>
    <row r="104" spans="1:18" ht="12.75" customHeight="1">
      <c r="A104" s="5" t="s">
        <v>33</v>
      </c>
      <c s="5"/>
      <c s="35" t="s">
        <v>30</v>
      </c>
      <c s="5"/>
      <c s="21" t="s">
        <v>412</v>
      </c>
      <c s="5"/>
      <c s="5"/>
      <c s="5"/>
      <c s="36">
        <f>0+Q104</f>
      </c>
      <c r="O104">
        <f>0+R104</f>
      </c>
      <c r="Q104">
        <f>0+I105+I109+I113+I117+I121+I125+I129+I133+I137</f>
      </c>
      <c>
        <f>0+O105+O109+O113+O117+O121+O125+O129+O133+O137</f>
      </c>
    </row>
    <row r="105" spans="1:16" ht="12.75">
      <c r="A105" s="19" t="s">
        <v>35</v>
      </c>
      <c s="23" t="s">
        <v>227</v>
      </c>
      <c s="23" t="s">
        <v>420</v>
      </c>
      <c s="19" t="s">
        <v>37</v>
      </c>
      <c s="24" t="s">
        <v>421</v>
      </c>
      <c s="25" t="s">
        <v>86</v>
      </c>
      <c s="26">
        <v>2</v>
      </c>
      <c s="27">
        <v>0</v>
      </c>
      <c s="27">
        <f>ROUND(ROUND(H105,2)*ROUND(G105,3),2)</f>
      </c>
      <c r="O105">
        <f>(I105*21)/100</f>
      </c>
      <c t="s">
        <v>13</v>
      </c>
    </row>
    <row r="106" spans="1:5" ht="25.5">
      <c r="A106" s="28" t="s">
        <v>40</v>
      </c>
      <c r="E106" s="29" t="s">
        <v>559</v>
      </c>
    </row>
    <row r="107" spans="1:5" ht="12.75">
      <c r="A107" s="30" t="s">
        <v>42</v>
      </c>
      <c r="E107" s="31" t="s">
        <v>530</v>
      </c>
    </row>
    <row r="108" spans="1:5" ht="51">
      <c r="A108" t="s">
        <v>44</v>
      </c>
      <c r="E108" s="29" t="s">
        <v>423</v>
      </c>
    </row>
    <row r="109" spans="1:16" ht="12.75">
      <c r="A109" s="19" t="s">
        <v>35</v>
      </c>
      <c s="23" t="s">
        <v>233</v>
      </c>
      <c s="23" t="s">
        <v>425</v>
      </c>
      <c s="19" t="s">
        <v>37</v>
      </c>
      <c s="24" t="s">
        <v>426</v>
      </c>
      <c s="25" t="s">
        <v>86</v>
      </c>
      <c s="26">
        <v>2</v>
      </c>
      <c s="27">
        <v>0</v>
      </c>
      <c s="27">
        <f>ROUND(ROUND(H109,2)*ROUND(G109,3),2)</f>
      </c>
      <c r="O109">
        <f>(I109*21)/100</f>
      </c>
      <c t="s">
        <v>13</v>
      </c>
    </row>
    <row r="110" spans="1:5" ht="12.75">
      <c r="A110" s="28" t="s">
        <v>40</v>
      </c>
      <c r="E110" s="29" t="s">
        <v>427</v>
      </c>
    </row>
    <row r="111" spans="1:5" ht="12.75">
      <c r="A111" s="30" t="s">
        <v>42</v>
      </c>
      <c r="E111" s="31" t="s">
        <v>560</v>
      </c>
    </row>
    <row r="112" spans="1:5" ht="25.5">
      <c r="A112" t="s">
        <v>44</v>
      </c>
      <c r="E112" s="29" t="s">
        <v>429</v>
      </c>
    </row>
    <row r="113" spans="1:16" ht="25.5">
      <c r="A113" s="19" t="s">
        <v>35</v>
      </c>
      <c s="23" t="s">
        <v>238</v>
      </c>
      <c s="23" t="s">
        <v>458</v>
      </c>
      <c s="19" t="s">
        <v>37</v>
      </c>
      <c s="24" t="s">
        <v>459</v>
      </c>
      <c s="25" t="s">
        <v>117</v>
      </c>
      <c s="26">
        <v>9.583</v>
      </c>
      <c s="27">
        <v>0</v>
      </c>
      <c s="27">
        <f>ROUND(ROUND(H113,2)*ROUND(G113,3),2)</f>
      </c>
      <c r="O113">
        <f>(I113*21)/100</f>
      </c>
      <c t="s">
        <v>13</v>
      </c>
    </row>
    <row r="114" spans="1:5" ht="12.75">
      <c r="A114" s="28" t="s">
        <v>40</v>
      </c>
      <c r="E114" s="29" t="s">
        <v>460</v>
      </c>
    </row>
    <row r="115" spans="1:5" ht="51">
      <c r="A115" s="30" t="s">
        <v>42</v>
      </c>
      <c r="E115" s="31" t="s">
        <v>561</v>
      </c>
    </row>
    <row r="116" spans="1:5" ht="38.25">
      <c r="A116" t="s">
        <v>44</v>
      </c>
      <c r="E116" s="29" t="s">
        <v>462</v>
      </c>
    </row>
    <row r="117" spans="1:16" ht="25.5">
      <c r="A117" s="19" t="s">
        <v>35</v>
      </c>
      <c s="23" t="s">
        <v>243</v>
      </c>
      <c s="23" t="s">
        <v>464</v>
      </c>
      <c s="19" t="s">
        <v>37</v>
      </c>
      <c s="24" t="s">
        <v>465</v>
      </c>
      <c s="25" t="s">
        <v>117</v>
      </c>
      <c s="26">
        <v>9.583</v>
      </c>
      <c s="27">
        <v>0</v>
      </c>
      <c s="27">
        <f>ROUND(ROUND(H117,2)*ROUND(G117,3),2)</f>
      </c>
      <c r="O117">
        <f>(I117*21)/100</f>
      </c>
      <c t="s">
        <v>13</v>
      </c>
    </row>
    <row r="118" spans="1:5" ht="12.75">
      <c r="A118" s="28" t="s">
        <v>40</v>
      </c>
      <c r="E118" s="29" t="s">
        <v>460</v>
      </c>
    </row>
    <row r="119" spans="1:5" ht="51">
      <c r="A119" s="30" t="s">
        <v>42</v>
      </c>
      <c r="E119" s="31" t="s">
        <v>561</v>
      </c>
    </row>
    <row r="120" spans="1:5" ht="38.25">
      <c r="A120" t="s">
        <v>44</v>
      </c>
      <c r="E120" s="29" t="s">
        <v>462</v>
      </c>
    </row>
    <row r="121" spans="1:16" ht="12.75">
      <c r="A121" s="19" t="s">
        <v>35</v>
      </c>
      <c s="23" t="s">
        <v>249</v>
      </c>
      <c s="23" t="s">
        <v>467</v>
      </c>
      <c s="19" t="s">
        <v>37</v>
      </c>
      <c s="24" t="s">
        <v>468</v>
      </c>
      <c s="25" t="s">
        <v>86</v>
      </c>
      <c s="26">
        <v>6</v>
      </c>
      <c s="27">
        <v>0</v>
      </c>
      <c s="27">
        <f>ROUND(ROUND(H121,2)*ROUND(G121,3),2)</f>
      </c>
      <c r="O121">
        <f>(I121*21)/100</f>
      </c>
      <c t="s">
        <v>13</v>
      </c>
    </row>
    <row r="122" spans="1:5" ht="25.5">
      <c r="A122" s="28" t="s">
        <v>40</v>
      </c>
      <c r="E122" s="29" t="s">
        <v>469</v>
      </c>
    </row>
    <row r="123" spans="1:5" ht="12.75">
      <c r="A123" s="30" t="s">
        <v>42</v>
      </c>
      <c r="E123" s="31" t="s">
        <v>470</v>
      </c>
    </row>
    <row r="124" spans="1:5" ht="38.25">
      <c r="A124" t="s">
        <v>44</v>
      </c>
      <c r="E124" s="29" t="s">
        <v>471</v>
      </c>
    </row>
    <row r="125" spans="1:16" ht="12.75">
      <c r="A125" s="19" t="s">
        <v>35</v>
      </c>
      <c s="23" t="s">
        <v>256</v>
      </c>
      <c s="23" t="s">
        <v>473</v>
      </c>
      <c s="19" t="s">
        <v>37</v>
      </c>
      <c s="24" t="s">
        <v>474</v>
      </c>
      <c s="25" t="s">
        <v>158</v>
      </c>
      <c s="26">
        <v>8</v>
      </c>
      <c s="27">
        <v>0</v>
      </c>
      <c s="27">
        <f>ROUND(ROUND(H125,2)*ROUND(G125,3),2)</f>
      </c>
      <c r="O125">
        <f>(I125*21)/100</f>
      </c>
      <c t="s">
        <v>13</v>
      </c>
    </row>
    <row r="126" spans="1:5" ht="51">
      <c r="A126" s="28" t="s">
        <v>40</v>
      </c>
      <c r="E126" s="29" t="s">
        <v>475</v>
      </c>
    </row>
    <row r="127" spans="1:5" ht="12.75">
      <c r="A127" s="30" t="s">
        <v>42</v>
      </c>
      <c r="E127" s="31" t="s">
        <v>562</v>
      </c>
    </row>
    <row r="128" spans="1:5" ht="51">
      <c r="A128" t="s">
        <v>44</v>
      </c>
      <c r="E128" s="29" t="s">
        <v>477</v>
      </c>
    </row>
    <row r="129" spans="1:16" ht="12.75">
      <c r="A129" s="19" t="s">
        <v>35</v>
      </c>
      <c s="23" t="s">
        <v>262</v>
      </c>
      <c s="23" t="s">
        <v>479</v>
      </c>
      <c s="19" t="s">
        <v>37</v>
      </c>
      <c s="24" t="s">
        <v>480</v>
      </c>
      <c s="25" t="s">
        <v>158</v>
      </c>
      <c s="26">
        <v>14</v>
      </c>
      <c s="27">
        <v>0</v>
      </c>
      <c s="27">
        <f>ROUND(ROUND(H129,2)*ROUND(G129,3),2)</f>
      </c>
      <c r="O129">
        <f>(I129*21)/100</f>
      </c>
      <c t="s">
        <v>13</v>
      </c>
    </row>
    <row r="130" spans="1:5" ht="38.25">
      <c r="A130" s="28" t="s">
        <v>40</v>
      </c>
      <c r="E130" s="29" t="s">
        <v>481</v>
      </c>
    </row>
    <row r="131" spans="1:5" ht="12.75">
      <c r="A131" s="30" t="s">
        <v>42</v>
      </c>
      <c r="E131" s="31" t="s">
        <v>482</v>
      </c>
    </row>
    <row r="132" spans="1:5" ht="51">
      <c r="A132" t="s">
        <v>44</v>
      </c>
      <c r="E132" s="29" t="s">
        <v>477</v>
      </c>
    </row>
    <row r="133" spans="1:16" ht="12.75">
      <c r="A133" s="19" t="s">
        <v>35</v>
      </c>
      <c s="23" t="s">
        <v>268</v>
      </c>
      <c s="23" t="s">
        <v>490</v>
      </c>
      <c s="19" t="s">
        <v>37</v>
      </c>
      <c s="24" t="s">
        <v>491</v>
      </c>
      <c s="25" t="s">
        <v>158</v>
      </c>
      <c s="26">
        <v>6</v>
      </c>
      <c s="27">
        <v>0</v>
      </c>
      <c s="27">
        <f>ROUND(ROUND(H133,2)*ROUND(G133,3),2)</f>
      </c>
      <c r="O133">
        <f>(I133*21)/100</f>
      </c>
      <c t="s">
        <v>13</v>
      </c>
    </row>
    <row r="134" spans="1:5" ht="25.5">
      <c r="A134" s="28" t="s">
        <v>40</v>
      </c>
      <c r="E134" s="29" t="s">
        <v>492</v>
      </c>
    </row>
    <row r="135" spans="1:5" ht="12.75">
      <c r="A135" s="30" t="s">
        <v>42</v>
      </c>
      <c r="E135" s="31" t="s">
        <v>563</v>
      </c>
    </row>
    <row r="136" spans="1:5" ht="25.5">
      <c r="A136" t="s">
        <v>44</v>
      </c>
      <c r="E136" s="29" t="s">
        <v>494</v>
      </c>
    </row>
    <row r="137" spans="1:16" ht="12.75">
      <c r="A137" s="19" t="s">
        <v>35</v>
      </c>
      <c s="23" t="s">
        <v>274</v>
      </c>
      <c s="23" t="s">
        <v>496</v>
      </c>
      <c s="19" t="s">
        <v>37</v>
      </c>
      <c s="24" t="s">
        <v>497</v>
      </c>
      <c s="25" t="s">
        <v>158</v>
      </c>
      <c s="26">
        <v>22</v>
      </c>
      <c s="27">
        <v>0</v>
      </c>
      <c s="27">
        <f>ROUND(ROUND(H137,2)*ROUND(G137,3),2)</f>
      </c>
      <c r="O137">
        <f>(I137*21)/100</f>
      </c>
      <c t="s">
        <v>13</v>
      </c>
    </row>
    <row r="138" spans="1:5" ht="38.25">
      <c r="A138" s="28" t="s">
        <v>40</v>
      </c>
      <c r="E138" s="29" t="s">
        <v>498</v>
      </c>
    </row>
    <row r="139" spans="1:5" ht="25.5">
      <c r="A139" s="30" t="s">
        <v>42</v>
      </c>
      <c r="E139" s="31" t="s">
        <v>539</v>
      </c>
    </row>
    <row r="140" spans="1:5" ht="38.25">
      <c r="A140" t="s">
        <v>44</v>
      </c>
      <c r="E140" s="29" t="s">
        <v>500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0+O9+O14+O47+O64</f>
      </c>
      <c t="s">
        <v>12</v>
      </c>
    </row>
    <row r="3" spans="1:16" ht="15" customHeight="1">
      <c r="A3" t="s">
        <v>1</v>
      </c>
      <c s="8" t="s">
        <v>4</v>
      </c>
      <c s="9" t="s">
        <v>5</v>
      </c>
      <c s="1"/>
      <c s="10" t="s">
        <v>6</v>
      </c>
      <c s="1"/>
      <c s="4"/>
      <c s="3" t="s">
        <v>564</v>
      </c>
      <c s="32">
        <f>0+I9+I14+I47+I64</f>
      </c>
      <c r="O3" t="s">
        <v>9</v>
      </c>
      <c t="s">
        <v>13</v>
      </c>
    </row>
    <row r="4" spans="1:16" ht="15" customHeight="1">
      <c r="A4" t="s">
        <v>7</v>
      </c>
      <c s="8" t="s">
        <v>93</v>
      </c>
      <c s="9" t="s">
        <v>94</v>
      </c>
      <c s="1"/>
      <c s="10" t="s">
        <v>95</v>
      </c>
      <c s="1"/>
      <c s="1"/>
      <c s="7"/>
      <c s="7"/>
      <c r="O4" t="s">
        <v>10</v>
      </c>
      <c t="s">
        <v>13</v>
      </c>
    </row>
    <row r="5" spans="1:16" ht="12.75" customHeight="1">
      <c r="A5" t="s">
        <v>96</v>
      </c>
      <c s="12" t="s">
        <v>8</v>
      </c>
      <c s="13" t="s">
        <v>564</v>
      </c>
      <c s="5"/>
      <c s="14" t="s">
        <v>565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99</v>
      </c>
      <c s="19" t="s">
        <v>37</v>
      </c>
      <c s="24" t="s">
        <v>100</v>
      </c>
      <c s="25" t="s">
        <v>101</v>
      </c>
      <c s="26">
        <v>43.56</v>
      </c>
      <c s="27">
        <v>0</v>
      </c>
      <c s="27">
        <f>ROUND(ROUND(H10,2)*ROUND(G10,3),2)</f>
      </c>
      <c r="O10">
        <f>(I10*21)/100</f>
      </c>
      <c t="s">
        <v>13</v>
      </c>
    </row>
    <row r="11" spans="1:5" ht="25.5">
      <c r="A11" s="28" t="s">
        <v>40</v>
      </c>
      <c r="E11" s="29" t="s">
        <v>566</v>
      </c>
    </row>
    <row r="12" spans="1:5" ht="12.75">
      <c r="A12" s="30" t="s">
        <v>42</v>
      </c>
      <c r="E12" s="31" t="s">
        <v>567</v>
      </c>
    </row>
    <row r="13" spans="1:5" ht="25.5">
      <c r="A13" t="s">
        <v>44</v>
      </c>
      <c r="E13" s="29" t="s">
        <v>104</v>
      </c>
    </row>
    <row r="14" spans="1:18" ht="12.75" customHeight="1">
      <c r="A14" s="5" t="s">
        <v>33</v>
      </c>
      <c s="5"/>
      <c s="35" t="s">
        <v>19</v>
      </c>
      <c s="5"/>
      <c s="21" t="s">
        <v>114</v>
      </c>
      <c s="5"/>
      <c s="5"/>
      <c s="5"/>
      <c s="36">
        <f>0+Q14</f>
      </c>
      <c r="O14">
        <f>0+R14</f>
      </c>
      <c r="Q14">
        <f>0+I15+I19+I23+I27+I31+I35+I39+I43</f>
      </c>
      <c>
        <f>0+O15+O19+O23+O27+O31+O35+O39+O43</f>
      </c>
    </row>
    <row r="15" spans="1:16" ht="12.75">
      <c r="A15" s="19" t="s">
        <v>35</v>
      </c>
      <c s="23" t="s">
        <v>13</v>
      </c>
      <c s="23" t="s">
        <v>169</v>
      </c>
      <c s="19" t="s">
        <v>37</v>
      </c>
      <c s="24" t="s">
        <v>170</v>
      </c>
      <c s="25" t="s">
        <v>143</v>
      </c>
      <c s="26">
        <v>24.2</v>
      </c>
      <c s="27">
        <v>0</v>
      </c>
      <c s="27">
        <f>ROUND(ROUND(H15,2)*ROUND(G15,3),2)</f>
      </c>
      <c r="O15">
        <f>(I15*21)/100</f>
      </c>
      <c t="s">
        <v>13</v>
      </c>
    </row>
    <row r="16" spans="1:5" ht="38.25">
      <c r="A16" s="28" t="s">
        <v>40</v>
      </c>
      <c r="E16" s="29" t="s">
        <v>568</v>
      </c>
    </row>
    <row r="17" spans="1:5" ht="25.5">
      <c r="A17" s="30" t="s">
        <v>42</v>
      </c>
      <c r="E17" s="31" t="s">
        <v>569</v>
      </c>
    </row>
    <row r="18" spans="1:5" ht="369.75">
      <c r="A18" t="s">
        <v>44</v>
      </c>
      <c r="E18" s="29" t="s">
        <v>173</v>
      </c>
    </row>
    <row r="19" spans="1:16" ht="12.75">
      <c r="A19" s="19" t="s">
        <v>35</v>
      </c>
      <c s="23" t="s">
        <v>12</v>
      </c>
      <c s="23" t="s">
        <v>175</v>
      </c>
      <c s="19" t="s">
        <v>176</v>
      </c>
      <c s="24" t="s">
        <v>177</v>
      </c>
      <c s="25" t="s">
        <v>143</v>
      </c>
      <c s="26">
        <v>37.6</v>
      </c>
      <c s="27">
        <v>0</v>
      </c>
      <c s="27">
        <f>ROUND(ROUND(H19,2)*ROUND(G19,3),2)</f>
      </c>
      <c r="O19">
        <f>(I19*21)/100</f>
      </c>
      <c t="s">
        <v>13</v>
      </c>
    </row>
    <row r="20" spans="1:5" ht="25.5">
      <c r="A20" s="28" t="s">
        <v>40</v>
      </c>
      <c r="E20" s="29" t="s">
        <v>570</v>
      </c>
    </row>
    <row r="21" spans="1:5" ht="25.5">
      <c r="A21" s="30" t="s">
        <v>42</v>
      </c>
      <c r="E21" s="31" t="s">
        <v>571</v>
      </c>
    </row>
    <row r="22" spans="1:5" ht="306">
      <c r="A22" t="s">
        <v>44</v>
      </c>
      <c r="E22" s="29" t="s">
        <v>180</v>
      </c>
    </row>
    <row r="23" spans="1:16" ht="12.75">
      <c r="A23" s="19" t="s">
        <v>35</v>
      </c>
      <c s="23" t="s">
        <v>23</v>
      </c>
      <c s="23" t="s">
        <v>175</v>
      </c>
      <c s="19" t="s">
        <v>182</v>
      </c>
      <c s="24" t="s">
        <v>177</v>
      </c>
      <c s="25" t="s">
        <v>143</v>
      </c>
      <c s="26">
        <v>11.85</v>
      </c>
      <c s="27">
        <v>0</v>
      </c>
      <c s="27">
        <f>ROUND(ROUND(H23,2)*ROUND(G23,3),2)</f>
      </c>
      <c r="O23">
        <f>(I23*21)/100</f>
      </c>
      <c t="s">
        <v>13</v>
      </c>
    </row>
    <row r="24" spans="1:5" ht="25.5">
      <c r="A24" s="28" t="s">
        <v>40</v>
      </c>
      <c r="E24" s="29" t="s">
        <v>572</v>
      </c>
    </row>
    <row r="25" spans="1:5" ht="25.5">
      <c r="A25" s="30" t="s">
        <v>42</v>
      </c>
      <c r="E25" s="31" t="s">
        <v>573</v>
      </c>
    </row>
    <row r="26" spans="1:5" ht="306">
      <c r="A26" t="s">
        <v>44</v>
      </c>
      <c r="E26" s="29" t="s">
        <v>180</v>
      </c>
    </row>
    <row r="27" spans="1:16" ht="12.75">
      <c r="A27" s="19" t="s">
        <v>35</v>
      </c>
      <c s="23" t="s">
        <v>25</v>
      </c>
      <c s="23" t="s">
        <v>204</v>
      </c>
      <c s="19" t="s">
        <v>37</v>
      </c>
      <c s="24" t="s">
        <v>205</v>
      </c>
      <c s="25" t="s">
        <v>143</v>
      </c>
      <c s="26">
        <v>37.6</v>
      </c>
      <c s="27">
        <v>0</v>
      </c>
      <c s="27">
        <f>ROUND(ROUND(H27,2)*ROUND(G27,3),2)</f>
      </c>
      <c r="O27">
        <f>(I27*21)/100</f>
      </c>
      <c t="s">
        <v>13</v>
      </c>
    </row>
    <row r="28" spans="1:5" ht="38.25">
      <c r="A28" s="28" t="s">
        <v>40</v>
      </c>
      <c r="E28" s="29" t="s">
        <v>574</v>
      </c>
    </row>
    <row r="29" spans="1:5" ht="25.5">
      <c r="A29" s="30" t="s">
        <v>42</v>
      </c>
      <c r="E29" s="31" t="s">
        <v>571</v>
      </c>
    </row>
    <row r="30" spans="1:5" ht="242.25">
      <c r="A30" t="s">
        <v>44</v>
      </c>
      <c r="E30" s="29" t="s">
        <v>208</v>
      </c>
    </row>
    <row r="31" spans="1:16" ht="12.75">
      <c r="A31" s="19" t="s">
        <v>35</v>
      </c>
      <c s="23" t="s">
        <v>27</v>
      </c>
      <c s="23" t="s">
        <v>222</v>
      </c>
      <c s="19" t="s">
        <v>37</v>
      </c>
      <c s="24" t="s">
        <v>223</v>
      </c>
      <c s="25" t="s">
        <v>117</v>
      </c>
      <c s="26">
        <v>91.2</v>
      </c>
      <c s="27">
        <v>0</v>
      </c>
      <c s="27">
        <f>ROUND(ROUND(H31,2)*ROUND(G31,3),2)</f>
      </c>
      <c r="O31">
        <f>(I31*21)/100</f>
      </c>
      <c t="s">
        <v>13</v>
      </c>
    </row>
    <row r="32" spans="1:5" ht="25.5">
      <c r="A32" s="28" t="s">
        <v>40</v>
      </c>
      <c r="E32" s="29" t="s">
        <v>575</v>
      </c>
    </row>
    <row r="33" spans="1:5" ht="12.75">
      <c r="A33" s="30" t="s">
        <v>42</v>
      </c>
      <c r="E33" s="31" t="s">
        <v>576</v>
      </c>
    </row>
    <row r="34" spans="1:5" ht="25.5">
      <c r="A34" t="s">
        <v>44</v>
      </c>
      <c r="E34" s="29" t="s">
        <v>226</v>
      </c>
    </row>
    <row r="35" spans="1:16" ht="12.75">
      <c r="A35" s="19" t="s">
        <v>35</v>
      </c>
      <c s="23" t="s">
        <v>63</v>
      </c>
      <c s="23" t="s">
        <v>228</v>
      </c>
      <c s="19" t="s">
        <v>37</v>
      </c>
      <c s="24" t="s">
        <v>229</v>
      </c>
      <c s="25" t="s">
        <v>117</v>
      </c>
      <c s="26">
        <v>79</v>
      </c>
      <c s="27">
        <v>0</v>
      </c>
      <c s="27">
        <f>ROUND(ROUND(H35,2)*ROUND(G35,3),2)</f>
      </c>
      <c r="O35">
        <f>(I35*21)/100</f>
      </c>
      <c t="s">
        <v>13</v>
      </c>
    </row>
    <row r="36" spans="1:5" ht="38.25">
      <c r="A36" s="28" t="s">
        <v>40</v>
      </c>
      <c r="E36" s="29" t="s">
        <v>577</v>
      </c>
    </row>
    <row r="37" spans="1:5" ht="12.75">
      <c r="A37" s="30" t="s">
        <v>42</v>
      </c>
      <c r="E37" s="31" t="s">
        <v>578</v>
      </c>
    </row>
    <row r="38" spans="1:5" ht="38.25">
      <c r="A38" t="s">
        <v>44</v>
      </c>
      <c r="E38" s="29" t="s">
        <v>232</v>
      </c>
    </row>
    <row r="39" spans="1:16" ht="12.75">
      <c r="A39" s="19" t="s">
        <v>35</v>
      </c>
      <c s="23" t="s">
        <v>68</v>
      </c>
      <c s="23" t="s">
        <v>234</v>
      </c>
      <c s="19" t="s">
        <v>37</v>
      </c>
      <c s="24" t="s">
        <v>235</v>
      </c>
      <c s="25" t="s">
        <v>117</v>
      </c>
      <c s="26">
        <v>79</v>
      </c>
      <c s="27">
        <v>0</v>
      </c>
      <c s="27">
        <f>ROUND(ROUND(H39,2)*ROUND(G39,3),2)</f>
      </c>
      <c r="O39">
        <f>(I39*21)/100</f>
      </c>
      <c t="s">
        <v>13</v>
      </c>
    </row>
    <row r="40" spans="1:5" ht="12.75">
      <c r="A40" s="28" t="s">
        <v>40</v>
      </c>
      <c r="E40" s="29" t="s">
        <v>37</v>
      </c>
    </row>
    <row r="41" spans="1:5" ht="12.75">
      <c r="A41" s="30" t="s">
        <v>42</v>
      </c>
      <c r="E41" s="31" t="s">
        <v>579</v>
      </c>
    </row>
    <row r="42" spans="1:5" ht="25.5">
      <c r="A42" t="s">
        <v>44</v>
      </c>
      <c r="E42" s="29" t="s">
        <v>237</v>
      </c>
    </row>
    <row r="43" spans="1:16" ht="12.75">
      <c r="A43" s="19" t="s">
        <v>35</v>
      </c>
      <c s="23" t="s">
        <v>30</v>
      </c>
      <c s="23" t="s">
        <v>239</v>
      </c>
      <c s="19" t="s">
        <v>37</v>
      </c>
      <c s="24" t="s">
        <v>240</v>
      </c>
      <c s="25" t="s">
        <v>117</v>
      </c>
      <c s="26">
        <v>79</v>
      </c>
      <c s="27">
        <v>0</v>
      </c>
      <c s="27">
        <f>ROUND(ROUND(H43,2)*ROUND(G43,3),2)</f>
      </c>
      <c r="O43">
        <f>(I43*21)/100</f>
      </c>
      <c t="s">
        <v>13</v>
      </c>
    </row>
    <row r="44" spans="1:5" ht="12.75">
      <c r="A44" s="28" t="s">
        <v>40</v>
      </c>
      <c r="E44" s="29" t="s">
        <v>37</v>
      </c>
    </row>
    <row r="45" spans="1:5" ht="25.5">
      <c r="A45" s="30" t="s">
        <v>42</v>
      </c>
      <c r="E45" s="31" t="s">
        <v>580</v>
      </c>
    </row>
    <row r="46" spans="1:5" ht="38.25">
      <c r="A46" t="s">
        <v>44</v>
      </c>
      <c r="E46" s="29" t="s">
        <v>242</v>
      </c>
    </row>
    <row r="47" spans="1:18" ht="12.75" customHeight="1">
      <c r="A47" s="5" t="s">
        <v>33</v>
      </c>
      <c s="5"/>
      <c s="35" t="s">
        <v>25</v>
      </c>
      <c s="5"/>
      <c s="21" t="s">
        <v>344</v>
      </c>
      <c s="5"/>
      <c s="5"/>
      <c s="5"/>
      <c s="36">
        <f>0+Q47</f>
      </c>
      <c r="O47">
        <f>0+R47</f>
      </c>
      <c r="Q47">
        <f>0+I48+I52+I56+I60</f>
      </c>
      <c>
        <f>0+O48+O52+O56+O60</f>
      </c>
    </row>
    <row r="48" spans="1:16" ht="12.75">
      <c r="A48" s="19" t="s">
        <v>35</v>
      </c>
      <c s="23" t="s">
        <v>32</v>
      </c>
      <c s="23" t="s">
        <v>346</v>
      </c>
      <c s="19" t="s">
        <v>37</v>
      </c>
      <c s="24" t="s">
        <v>347</v>
      </c>
      <c s="25" t="s">
        <v>117</v>
      </c>
      <c s="26">
        <v>76</v>
      </c>
      <c s="27">
        <v>0</v>
      </c>
      <c s="27">
        <f>ROUND(ROUND(H48,2)*ROUND(G48,3),2)</f>
      </c>
      <c r="O48">
        <f>(I48*21)/100</f>
      </c>
      <c t="s">
        <v>13</v>
      </c>
    </row>
    <row r="49" spans="1:5" ht="25.5">
      <c r="A49" s="28" t="s">
        <v>40</v>
      </c>
      <c r="E49" s="29" t="s">
        <v>581</v>
      </c>
    </row>
    <row r="50" spans="1:5" ht="12.75">
      <c r="A50" s="30" t="s">
        <v>42</v>
      </c>
      <c r="E50" s="31" t="s">
        <v>582</v>
      </c>
    </row>
    <row r="51" spans="1:5" ht="51">
      <c r="A51" t="s">
        <v>44</v>
      </c>
      <c r="E51" s="29" t="s">
        <v>350</v>
      </c>
    </row>
    <row r="52" spans="1:16" ht="12.75">
      <c r="A52" s="19" t="s">
        <v>35</v>
      </c>
      <c s="23" t="s">
        <v>82</v>
      </c>
      <c s="23" t="s">
        <v>583</v>
      </c>
      <c s="19" t="s">
        <v>37</v>
      </c>
      <c s="24" t="s">
        <v>584</v>
      </c>
      <c s="25" t="s">
        <v>117</v>
      </c>
      <c s="26">
        <v>60.6</v>
      </c>
      <c s="27">
        <v>0</v>
      </c>
      <c s="27">
        <f>ROUND(ROUND(H52,2)*ROUND(G52,3),2)</f>
      </c>
      <c r="O52">
        <f>(I52*21)/100</f>
      </c>
      <c t="s">
        <v>13</v>
      </c>
    </row>
    <row r="53" spans="1:5" ht="25.5">
      <c r="A53" s="28" t="s">
        <v>40</v>
      </c>
      <c r="E53" s="29" t="s">
        <v>585</v>
      </c>
    </row>
    <row r="54" spans="1:5" ht="25.5">
      <c r="A54" s="30" t="s">
        <v>42</v>
      </c>
      <c r="E54" s="31" t="s">
        <v>586</v>
      </c>
    </row>
    <row r="55" spans="1:5" ht="153">
      <c r="A55" t="s">
        <v>44</v>
      </c>
      <c r="E55" s="29" t="s">
        <v>587</v>
      </c>
    </row>
    <row r="56" spans="1:16" ht="12.75">
      <c r="A56" s="19" t="s">
        <v>35</v>
      </c>
      <c s="23" t="s">
        <v>88</v>
      </c>
      <c s="23" t="s">
        <v>588</v>
      </c>
      <c s="19" t="s">
        <v>37</v>
      </c>
      <c s="24" t="s">
        <v>589</v>
      </c>
      <c s="25" t="s">
        <v>117</v>
      </c>
      <c s="26">
        <v>7.2</v>
      </c>
      <c s="27">
        <v>0</v>
      </c>
      <c s="27">
        <f>ROUND(ROUND(H56,2)*ROUND(G56,3),2)</f>
      </c>
      <c r="O56">
        <f>(I56*21)/100</f>
      </c>
      <c t="s">
        <v>13</v>
      </c>
    </row>
    <row r="57" spans="1:5" ht="38.25">
      <c r="A57" s="28" t="s">
        <v>40</v>
      </c>
      <c r="E57" s="29" t="s">
        <v>590</v>
      </c>
    </row>
    <row r="58" spans="1:5" ht="12.75">
      <c r="A58" s="30" t="s">
        <v>42</v>
      </c>
      <c r="E58" s="31" t="s">
        <v>591</v>
      </c>
    </row>
    <row r="59" spans="1:5" ht="153">
      <c r="A59" t="s">
        <v>44</v>
      </c>
      <c r="E59" s="29" t="s">
        <v>587</v>
      </c>
    </row>
    <row r="60" spans="1:16" ht="25.5">
      <c r="A60" s="19" t="s">
        <v>35</v>
      </c>
      <c s="23" t="s">
        <v>162</v>
      </c>
      <c s="23" t="s">
        <v>592</v>
      </c>
      <c s="19" t="s">
        <v>37</v>
      </c>
      <c s="24" t="s">
        <v>593</v>
      </c>
      <c s="25" t="s">
        <v>117</v>
      </c>
      <c s="26">
        <v>8.2</v>
      </c>
      <c s="27">
        <v>0</v>
      </c>
      <c s="27">
        <f>ROUND(ROUND(H60,2)*ROUND(G60,3),2)</f>
      </c>
      <c r="O60">
        <f>(I60*21)/100</f>
      </c>
      <c t="s">
        <v>13</v>
      </c>
    </row>
    <row r="61" spans="1:5" ht="38.25">
      <c r="A61" s="28" t="s">
        <v>40</v>
      </c>
      <c r="E61" s="29" t="s">
        <v>594</v>
      </c>
    </row>
    <row r="62" spans="1:5" ht="25.5">
      <c r="A62" s="30" t="s">
        <v>42</v>
      </c>
      <c r="E62" s="31" t="s">
        <v>595</v>
      </c>
    </row>
    <row r="63" spans="1:5" ht="153">
      <c r="A63" t="s">
        <v>44</v>
      </c>
      <c r="E63" s="29" t="s">
        <v>587</v>
      </c>
    </row>
    <row r="64" spans="1:18" ht="12.75" customHeight="1">
      <c r="A64" s="5" t="s">
        <v>33</v>
      </c>
      <c s="5"/>
      <c s="35" t="s">
        <v>30</v>
      </c>
      <c s="5"/>
      <c s="21" t="s">
        <v>412</v>
      </c>
      <c s="5"/>
      <c s="5"/>
      <c s="5"/>
      <c s="36">
        <f>0+Q64</f>
      </c>
      <c r="O64">
        <f>0+R64</f>
      </c>
      <c r="Q64">
        <f>0+I65</f>
      </c>
      <c>
        <f>0+O65</f>
      </c>
    </row>
    <row r="65" spans="1:16" ht="12.75">
      <c r="A65" s="19" t="s">
        <v>35</v>
      </c>
      <c s="23" t="s">
        <v>168</v>
      </c>
      <c s="23" t="s">
        <v>596</v>
      </c>
      <c s="19" t="s">
        <v>37</v>
      </c>
      <c s="24" t="s">
        <v>597</v>
      </c>
      <c s="25" t="s">
        <v>158</v>
      </c>
      <c s="26">
        <v>59</v>
      </c>
      <c s="27">
        <v>0</v>
      </c>
      <c s="27">
        <f>ROUND(ROUND(H65,2)*ROUND(G65,3),2)</f>
      </c>
      <c r="O65">
        <f>(I65*21)/100</f>
      </c>
      <c t="s">
        <v>13</v>
      </c>
    </row>
    <row r="66" spans="1:5" ht="38.25">
      <c r="A66" s="28" t="s">
        <v>40</v>
      </c>
      <c r="E66" s="29" t="s">
        <v>598</v>
      </c>
    </row>
    <row r="67" spans="1:5" ht="12.75">
      <c r="A67" s="30" t="s">
        <v>42</v>
      </c>
      <c r="E67" s="31" t="s">
        <v>599</v>
      </c>
    </row>
    <row r="68" spans="1:5" ht="51">
      <c r="A68" t="s">
        <v>44</v>
      </c>
      <c r="E68" s="29" t="s">
        <v>477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0+O9+O22+O63+O76+O101+O110</f>
      </c>
      <c t="s">
        <v>12</v>
      </c>
    </row>
    <row r="3" spans="1:16" ht="15" customHeight="1">
      <c r="A3" t="s">
        <v>1</v>
      </c>
      <c s="8" t="s">
        <v>4</v>
      </c>
      <c s="9" t="s">
        <v>5</v>
      </c>
      <c s="1"/>
      <c s="10" t="s">
        <v>6</v>
      </c>
      <c s="1"/>
      <c s="4"/>
      <c s="3" t="s">
        <v>600</v>
      </c>
      <c s="32">
        <f>0+I9+I22+I63+I76+I101+I110</f>
      </c>
      <c r="O3" t="s">
        <v>9</v>
      </c>
      <c t="s">
        <v>13</v>
      </c>
    </row>
    <row r="4" spans="1:16" ht="15" customHeight="1">
      <c r="A4" t="s">
        <v>7</v>
      </c>
      <c s="8" t="s">
        <v>93</v>
      </c>
      <c s="9" t="s">
        <v>94</v>
      </c>
      <c s="1"/>
      <c s="10" t="s">
        <v>95</v>
      </c>
      <c s="1"/>
      <c s="1"/>
      <c s="7"/>
      <c s="7"/>
      <c r="O4" t="s">
        <v>10</v>
      </c>
      <c t="s">
        <v>13</v>
      </c>
    </row>
    <row r="5" spans="1:16" ht="12.75" customHeight="1">
      <c r="A5" t="s">
        <v>96</v>
      </c>
      <c s="12" t="s">
        <v>8</v>
      </c>
      <c s="13" t="s">
        <v>600</v>
      </c>
      <c s="5"/>
      <c s="14" t="s">
        <v>601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99</v>
      </c>
      <c s="19" t="s">
        <v>37</v>
      </c>
      <c s="24" t="s">
        <v>100</v>
      </c>
      <c s="25" t="s">
        <v>101</v>
      </c>
      <c s="26">
        <v>405.918</v>
      </c>
      <c s="27">
        <v>0</v>
      </c>
      <c s="27">
        <f>ROUND(ROUND(H10,2)*ROUND(G10,3),2)</f>
      </c>
      <c r="O10">
        <f>(I10*21)/100</f>
      </c>
      <c t="s">
        <v>13</v>
      </c>
    </row>
    <row r="11" spans="1:5" ht="25.5">
      <c r="A11" s="28" t="s">
        <v>40</v>
      </c>
      <c r="E11" s="29" t="s">
        <v>566</v>
      </c>
    </row>
    <row r="12" spans="1:5" ht="76.5">
      <c r="A12" s="30" t="s">
        <v>42</v>
      </c>
      <c r="E12" s="31" t="s">
        <v>602</v>
      </c>
    </row>
    <row r="13" spans="1:5" ht="25.5">
      <c r="A13" t="s">
        <v>44</v>
      </c>
      <c r="E13" s="29" t="s">
        <v>104</v>
      </c>
    </row>
    <row r="14" spans="1:16" ht="25.5">
      <c r="A14" s="19" t="s">
        <v>35</v>
      </c>
      <c s="23" t="s">
        <v>13</v>
      </c>
      <c s="23" t="s">
        <v>105</v>
      </c>
      <c s="19" t="s">
        <v>37</v>
      </c>
      <c s="24" t="s">
        <v>106</v>
      </c>
      <c s="25" t="s">
        <v>101</v>
      </c>
      <c s="26">
        <v>26.22</v>
      </c>
      <c s="27">
        <v>0</v>
      </c>
      <c s="27">
        <f>ROUND(ROUND(H14,2)*ROUND(G14,3),2)</f>
      </c>
      <c r="O14">
        <f>(I14*21)/100</f>
      </c>
      <c t="s">
        <v>13</v>
      </c>
    </row>
    <row r="15" spans="1:5" ht="25.5">
      <c r="A15" s="28" t="s">
        <v>40</v>
      </c>
      <c r="E15" s="29" t="s">
        <v>107</v>
      </c>
    </row>
    <row r="16" spans="1:5" ht="12.75">
      <c r="A16" s="30" t="s">
        <v>42</v>
      </c>
      <c r="E16" s="31" t="s">
        <v>603</v>
      </c>
    </row>
    <row r="17" spans="1:5" ht="140.25">
      <c r="A17" t="s">
        <v>44</v>
      </c>
      <c r="E17" s="29" t="s">
        <v>109</v>
      </c>
    </row>
    <row r="18" spans="1:16" ht="25.5">
      <c r="A18" s="19" t="s">
        <v>35</v>
      </c>
      <c s="23" t="s">
        <v>12</v>
      </c>
      <c s="23" t="s">
        <v>110</v>
      </c>
      <c s="19" t="s">
        <v>37</v>
      </c>
      <c s="24" t="s">
        <v>111</v>
      </c>
      <c s="25" t="s">
        <v>101</v>
      </c>
      <c s="26">
        <v>11.29</v>
      </c>
      <c s="27">
        <v>0</v>
      </c>
      <c s="27">
        <f>ROUND(ROUND(H18,2)*ROUND(G18,3),2)</f>
      </c>
      <c r="O18">
        <f>(I18*21)/100</f>
      </c>
      <c t="s">
        <v>13</v>
      </c>
    </row>
    <row r="19" spans="1:5" ht="25.5">
      <c r="A19" s="28" t="s">
        <v>40</v>
      </c>
      <c r="E19" s="29" t="s">
        <v>112</v>
      </c>
    </row>
    <row r="20" spans="1:5" ht="51">
      <c r="A20" s="30" t="s">
        <v>42</v>
      </c>
      <c r="E20" s="31" t="s">
        <v>604</v>
      </c>
    </row>
    <row r="21" spans="1:5" ht="140.25">
      <c r="A21" t="s">
        <v>44</v>
      </c>
      <c r="E21" s="29" t="s">
        <v>109</v>
      </c>
    </row>
    <row r="22" spans="1:18" ht="12.75" customHeight="1">
      <c r="A22" s="5" t="s">
        <v>33</v>
      </c>
      <c s="5"/>
      <c s="35" t="s">
        <v>19</v>
      </c>
      <c s="5"/>
      <c s="21" t="s">
        <v>114</v>
      </c>
      <c s="5"/>
      <c s="5"/>
      <c s="5"/>
      <c s="36">
        <f>0+Q22</f>
      </c>
      <c r="O22">
        <f>0+R22</f>
      </c>
      <c r="Q22">
        <f>0+I23+I27+I31+I35+I39+I43+I47+I51+I55+I59</f>
      </c>
      <c>
        <f>0+O23+O27+O31+O35+O39+O43+O47+O51+O55+O59</f>
      </c>
    </row>
    <row r="23" spans="1:16" ht="12.75">
      <c r="A23" s="19" t="s">
        <v>35</v>
      </c>
      <c s="23" t="s">
        <v>23</v>
      </c>
      <c s="23" t="s">
        <v>605</v>
      </c>
      <c s="19" t="s">
        <v>37</v>
      </c>
      <c s="24" t="s">
        <v>606</v>
      </c>
      <c s="25" t="s">
        <v>143</v>
      </c>
      <c s="26">
        <v>13.8</v>
      </c>
      <c s="27">
        <v>0</v>
      </c>
      <c s="27">
        <f>ROUND(ROUND(H23,2)*ROUND(G23,3),2)</f>
      </c>
      <c r="O23">
        <f>(I23*21)/100</f>
      </c>
      <c t="s">
        <v>13</v>
      </c>
    </row>
    <row r="24" spans="1:5" ht="25.5">
      <c r="A24" s="28" t="s">
        <v>40</v>
      </c>
      <c r="E24" s="29" t="s">
        <v>607</v>
      </c>
    </row>
    <row r="25" spans="1:5" ht="12.75">
      <c r="A25" s="30" t="s">
        <v>42</v>
      </c>
      <c r="E25" s="31" t="s">
        <v>608</v>
      </c>
    </row>
    <row r="26" spans="1:5" ht="63.75">
      <c r="A26" t="s">
        <v>44</v>
      </c>
      <c r="E26" s="29" t="s">
        <v>146</v>
      </c>
    </row>
    <row r="27" spans="1:16" ht="25.5">
      <c r="A27" s="19" t="s">
        <v>35</v>
      </c>
      <c s="23" t="s">
        <v>25</v>
      </c>
      <c s="23" t="s">
        <v>141</v>
      </c>
      <c s="19" t="s">
        <v>37</v>
      </c>
      <c s="24" t="s">
        <v>142</v>
      </c>
      <c s="25" t="s">
        <v>143</v>
      </c>
      <c s="26">
        <v>99.3</v>
      </c>
      <c s="27">
        <v>0</v>
      </c>
      <c s="27">
        <f>ROUND(ROUND(H27,2)*ROUND(G27,3),2)</f>
      </c>
      <c r="O27">
        <f>(I27*21)/100</f>
      </c>
      <c t="s">
        <v>13</v>
      </c>
    </row>
    <row r="28" spans="1:5" ht="51">
      <c r="A28" s="28" t="s">
        <v>40</v>
      </c>
      <c r="E28" s="29" t="s">
        <v>609</v>
      </c>
    </row>
    <row r="29" spans="1:5" ht="63.75">
      <c r="A29" s="30" t="s">
        <v>42</v>
      </c>
      <c r="E29" s="31" t="s">
        <v>610</v>
      </c>
    </row>
    <row r="30" spans="1:5" ht="63.75">
      <c r="A30" t="s">
        <v>44</v>
      </c>
      <c r="E30" s="29" t="s">
        <v>146</v>
      </c>
    </row>
    <row r="31" spans="1:16" ht="12.75">
      <c r="A31" s="19" t="s">
        <v>35</v>
      </c>
      <c s="23" t="s">
        <v>27</v>
      </c>
      <c s="23" t="s">
        <v>611</v>
      </c>
      <c s="19" t="s">
        <v>37</v>
      </c>
      <c s="24" t="s">
        <v>612</v>
      </c>
      <c s="25" t="s">
        <v>143</v>
      </c>
      <c s="26">
        <v>3</v>
      </c>
      <c s="27">
        <v>0</v>
      </c>
      <c s="27">
        <f>ROUND(ROUND(H31,2)*ROUND(G31,3),2)</f>
      </c>
      <c r="O31">
        <f>(I31*21)/100</f>
      </c>
      <c t="s">
        <v>13</v>
      </c>
    </row>
    <row r="32" spans="1:5" ht="12.75">
      <c r="A32" s="28" t="s">
        <v>40</v>
      </c>
      <c r="E32" s="29" t="s">
        <v>613</v>
      </c>
    </row>
    <row r="33" spans="1:5" ht="12.75">
      <c r="A33" s="30" t="s">
        <v>42</v>
      </c>
      <c r="E33" s="31" t="s">
        <v>614</v>
      </c>
    </row>
    <row r="34" spans="1:5" ht="63.75">
      <c r="A34" t="s">
        <v>44</v>
      </c>
      <c r="E34" s="29" t="s">
        <v>146</v>
      </c>
    </row>
    <row r="35" spans="1:16" ht="12.75">
      <c r="A35" s="19" t="s">
        <v>35</v>
      </c>
      <c s="23" t="s">
        <v>63</v>
      </c>
      <c s="23" t="s">
        <v>169</v>
      </c>
      <c s="19" t="s">
        <v>37</v>
      </c>
      <c s="24" t="s">
        <v>170</v>
      </c>
      <c s="25" t="s">
        <v>143</v>
      </c>
      <c s="26">
        <v>123.75</v>
      </c>
      <c s="27">
        <v>0</v>
      </c>
      <c s="27">
        <f>ROUND(ROUND(H35,2)*ROUND(G35,3),2)</f>
      </c>
      <c r="O35">
        <f>(I35*21)/100</f>
      </c>
      <c t="s">
        <v>13</v>
      </c>
    </row>
    <row r="36" spans="1:5" ht="25.5">
      <c r="A36" s="28" t="s">
        <v>40</v>
      </c>
      <c r="E36" s="29" t="s">
        <v>615</v>
      </c>
    </row>
    <row r="37" spans="1:5" ht="25.5">
      <c r="A37" s="30" t="s">
        <v>42</v>
      </c>
      <c r="E37" s="31" t="s">
        <v>616</v>
      </c>
    </row>
    <row r="38" spans="1:5" ht="369.75">
      <c r="A38" t="s">
        <v>44</v>
      </c>
      <c r="E38" s="29" t="s">
        <v>173</v>
      </c>
    </row>
    <row r="39" spans="1:16" ht="12.75">
      <c r="A39" s="19" t="s">
        <v>35</v>
      </c>
      <c s="23" t="s">
        <v>68</v>
      </c>
      <c s="23" t="s">
        <v>175</v>
      </c>
      <c s="19" t="s">
        <v>37</v>
      </c>
      <c s="24" t="s">
        <v>177</v>
      </c>
      <c s="25" t="s">
        <v>143</v>
      </c>
      <c s="26">
        <v>123.75</v>
      </c>
      <c s="27">
        <v>0</v>
      </c>
      <c s="27">
        <f>ROUND(ROUND(H39,2)*ROUND(G39,3),2)</f>
      </c>
      <c r="O39">
        <f>(I39*21)/100</f>
      </c>
      <c t="s">
        <v>13</v>
      </c>
    </row>
    <row r="40" spans="1:5" ht="38.25">
      <c r="A40" s="28" t="s">
        <v>40</v>
      </c>
      <c r="E40" s="29" t="s">
        <v>617</v>
      </c>
    </row>
    <row r="41" spans="1:5" ht="25.5">
      <c r="A41" s="30" t="s">
        <v>42</v>
      </c>
      <c r="E41" s="31" t="s">
        <v>616</v>
      </c>
    </row>
    <row r="42" spans="1:5" ht="306">
      <c r="A42" t="s">
        <v>44</v>
      </c>
      <c r="E42" s="29" t="s">
        <v>180</v>
      </c>
    </row>
    <row r="43" spans="1:16" ht="12.75">
      <c r="A43" s="19" t="s">
        <v>35</v>
      </c>
      <c s="23" t="s">
        <v>30</v>
      </c>
      <c s="23" t="s">
        <v>618</v>
      </c>
      <c s="19" t="s">
        <v>37</v>
      </c>
      <c s="24" t="s">
        <v>619</v>
      </c>
      <c s="25" t="s">
        <v>158</v>
      </c>
      <c s="26">
        <v>6</v>
      </c>
      <c s="27">
        <v>0</v>
      </c>
      <c s="27">
        <f>ROUND(ROUND(H43,2)*ROUND(G43,3),2)</f>
      </c>
      <c r="O43">
        <f>(I43*21)/100</f>
      </c>
      <c t="s">
        <v>13</v>
      </c>
    </row>
    <row r="44" spans="1:5" ht="25.5">
      <c r="A44" s="28" t="s">
        <v>40</v>
      </c>
      <c r="E44" s="29" t="s">
        <v>620</v>
      </c>
    </row>
    <row r="45" spans="1:5" ht="12.75">
      <c r="A45" s="30" t="s">
        <v>42</v>
      </c>
      <c r="E45" s="31" t="s">
        <v>563</v>
      </c>
    </row>
    <row r="46" spans="1:5" ht="63.75">
      <c r="A46" t="s">
        <v>44</v>
      </c>
      <c r="E46" s="29" t="s">
        <v>190</v>
      </c>
    </row>
    <row r="47" spans="1:16" ht="12.75">
      <c r="A47" s="19" t="s">
        <v>35</v>
      </c>
      <c s="23" t="s">
        <v>32</v>
      </c>
      <c s="23" t="s">
        <v>621</v>
      </c>
      <c s="19" t="s">
        <v>37</v>
      </c>
      <c s="24" t="s">
        <v>622</v>
      </c>
      <c s="25" t="s">
        <v>158</v>
      </c>
      <c s="26">
        <v>8</v>
      </c>
      <c s="27">
        <v>0</v>
      </c>
      <c s="27">
        <f>ROUND(ROUND(H47,2)*ROUND(G47,3),2)</f>
      </c>
      <c r="O47">
        <f>(I47*21)/100</f>
      </c>
      <c t="s">
        <v>13</v>
      </c>
    </row>
    <row r="48" spans="1:5" ht="25.5">
      <c r="A48" s="28" t="s">
        <v>40</v>
      </c>
      <c r="E48" s="29" t="s">
        <v>620</v>
      </c>
    </row>
    <row r="49" spans="1:5" ht="12.75">
      <c r="A49" s="30" t="s">
        <v>42</v>
      </c>
      <c r="E49" s="31" t="s">
        <v>562</v>
      </c>
    </row>
    <row r="50" spans="1:5" ht="63.75">
      <c r="A50" t="s">
        <v>44</v>
      </c>
      <c r="E50" s="29" t="s">
        <v>190</v>
      </c>
    </row>
    <row r="51" spans="1:16" ht="12.75">
      <c r="A51" s="19" t="s">
        <v>35</v>
      </c>
      <c s="23" t="s">
        <v>82</v>
      </c>
      <c s="23" t="s">
        <v>623</v>
      </c>
      <c s="19" t="s">
        <v>37</v>
      </c>
      <c s="24" t="s">
        <v>624</v>
      </c>
      <c s="25" t="s">
        <v>158</v>
      </c>
      <c s="26">
        <v>5</v>
      </c>
      <c s="27">
        <v>0</v>
      </c>
      <c s="27">
        <f>ROUND(ROUND(H51,2)*ROUND(G51,3),2)</f>
      </c>
      <c r="O51">
        <f>(I51*21)/100</f>
      </c>
      <c t="s">
        <v>13</v>
      </c>
    </row>
    <row r="52" spans="1:5" ht="25.5">
      <c r="A52" s="28" t="s">
        <v>40</v>
      </c>
      <c r="E52" s="29" t="s">
        <v>620</v>
      </c>
    </row>
    <row r="53" spans="1:5" ht="12.75">
      <c r="A53" s="30" t="s">
        <v>42</v>
      </c>
      <c r="E53" s="31" t="s">
        <v>625</v>
      </c>
    </row>
    <row r="54" spans="1:5" ht="63.75">
      <c r="A54" t="s">
        <v>44</v>
      </c>
      <c r="E54" s="29" t="s">
        <v>190</v>
      </c>
    </row>
    <row r="55" spans="1:16" ht="12.75">
      <c r="A55" s="19" t="s">
        <v>35</v>
      </c>
      <c s="23" t="s">
        <v>88</v>
      </c>
      <c s="23" t="s">
        <v>198</v>
      </c>
      <c s="19" t="s">
        <v>37</v>
      </c>
      <c s="24" t="s">
        <v>199</v>
      </c>
      <c s="25" t="s">
        <v>143</v>
      </c>
      <c s="26">
        <v>123.75</v>
      </c>
      <c s="27">
        <v>0</v>
      </c>
      <c s="27">
        <f>ROUND(ROUND(H55,2)*ROUND(G55,3),2)</f>
      </c>
      <c r="O55">
        <f>(I55*21)/100</f>
      </c>
      <c t="s">
        <v>13</v>
      </c>
    </row>
    <row r="56" spans="1:5" ht="51">
      <c r="A56" s="28" t="s">
        <v>40</v>
      </c>
      <c r="E56" s="29" t="s">
        <v>626</v>
      </c>
    </row>
    <row r="57" spans="1:5" ht="25.5">
      <c r="A57" s="30" t="s">
        <v>42</v>
      </c>
      <c r="E57" s="31" t="s">
        <v>616</v>
      </c>
    </row>
    <row r="58" spans="1:5" ht="267.75">
      <c r="A58" t="s">
        <v>44</v>
      </c>
      <c r="E58" s="29" t="s">
        <v>202</v>
      </c>
    </row>
    <row r="59" spans="1:16" ht="12.75">
      <c r="A59" s="19" t="s">
        <v>35</v>
      </c>
      <c s="23" t="s">
        <v>162</v>
      </c>
      <c s="23" t="s">
        <v>222</v>
      </c>
      <c s="19" t="s">
        <v>37</v>
      </c>
      <c s="24" t="s">
        <v>223</v>
      </c>
      <c s="25" t="s">
        <v>117</v>
      </c>
      <c s="26">
        <v>412.5</v>
      </c>
      <c s="27">
        <v>0</v>
      </c>
      <c s="27">
        <f>ROUND(ROUND(H59,2)*ROUND(G59,3),2)</f>
      </c>
      <c r="O59">
        <f>(I59*21)/100</f>
      </c>
      <c t="s">
        <v>13</v>
      </c>
    </row>
    <row r="60" spans="1:5" ht="12.75">
      <c r="A60" s="28" t="s">
        <v>40</v>
      </c>
      <c r="E60" s="29" t="s">
        <v>627</v>
      </c>
    </row>
    <row r="61" spans="1:5" ht="12.75">
      <c r="A61" s="30" t="s">
        <v>42</v>
      </c>
      <c r="E61" s="31" t="s">
        <v>628</v>
      </c>
    </row>
    <row r="62" spans="1:5" ht="25.5">
      <c r="A62" t="s">
        <v>44</v>
      </c>
      <c r="E62" s="29" t="s">
        <v>226</v>
      </c>
    </row>
    <row r="63" spans="1:18" ht="12.75" customHeight="1">
      <c r="A63" s="5" t="s">
        <v>33</v>
      </c>
      <c s="5"/>
      <c s="35" t="s">
        <v>23</v>
      </c>
      <c s="5"/>
      <c s="21" t="s">
        <v>326</v>
      </c>
      <c s="5"/>
      <c s="5"/>
      <c s="5"/>
      <c s="36">
        <f>0+Q63</f>
      </c>
      <c r="O63">
        <f>0+R63</f>
      </c>
      <c r="Q63">
        <f>0+I64+I68+I72</f>
      </c>
      <c>
        <f>0+O64+O68+O72</f>
      </c>
    </row>
    <row r="64" spans="1:16" ht="12.75">
      <c r="A64" s="19" t="s">
        <v>35</v>
      </c>
      <c s="23" t="s">
        <v>168</v>
      </c>
      <c s="23" t="s">
        <v>629</v>
      </c>
      <c s="19" t="s">
        <v>37</v>
      </c>
      <c s="24" t="s">
        <v>630</v>
      </c>
      <c s="25" t="s">
        <v>143</v>
      </c>
      <c s="26">
        <v>1.5</v>
      </c>
      <c s="27">
        <v>0</v>
      </c>
      <c s="27">
        <f>ROUND(ROUND(H64,2)*ROUND(G64,3),2)</f>
      </c>
      <c r="O64">
        <f>(I64*21)/100</f>
      </c>
      <c t="s">
        <v>13</v>
      </c>
    </row>
    <row r="65" spans="1:5" ht="12.75">
      <c r="A65" s="28" t="s">
        <v>40</v>
      </c>
      <c r="E65" s="29" t="s">
        <v>631</v>
      </c>
    </row>
    <row r="66" spans="1:5" ht="12.75">
      <c r="A66" s="30" t="s">
        <v>42</v>
      </c>
      <c r="E66" s="31" t="s">
        <v>632</v>
      </c>
    </row>
    <row r="67" spans="1:5" ht="369.75">
      <c r="A67" t="s">
        <v>44</v>
      </c>
      <c r="E67" s="29" t="s">
        <v>633</v>
      </c>
    </row>
    <row r="68" spans="1:16" ht="12.75">
      <c r="A68" s="19" t="s">
        <v>35</v>
      </c>
      <c s="23" t="s">
        <v>174</v>
      </c>
      <c s="23" t="s">
        <v>328</v>
      </c>
      <c s="19" t="s">
        <v>37</v>
      </c>
      <c s="24" t="s">
        <v>329</v>
      </c>
      <c s="25" t="s">
        <v>143</v>
      </c>
      <c s="26">
        <v>0.715</v>
      </c>
      <c s="27">
        <v>0</v>
      </c>
      <c s="27">
        <f>ROUND(ROUND(H68,2)*ROUND(G68,3),2)</f>
      </c>
      <c r="O68">
        <f>(I68*21)/100</f>
      </c>
      <c t="s">
        <v>13</v>
      </c>
    </row>
    <row r="69" spans="1:5" ht="25.5">
      <c r="A69" s="28" t="s">
        <v>40</v>
      </c>
      <c r="E69" s="29" t="s">
        <v>634</v>
      </c>
    </row>
    <row r="70" spans="1:5" ht="38.25">
      <c r="A70" s="30" t="s">
        <v>42</v>
      </c>
      <c r="E70" s="31" t="s">
        <v>635</v>
      </c>
    </row>
    <row r="71" spans="1:5" ht="369.75">
      <c r="A71" t="s">
        <v>44</v>
      </c>
      <c r="E71" s="29" t="s">
        <v>332</v>
      </c>
    </row>
    <row r="72" spans="1:16" ht="12.75">
      <c r="A72" s="19" t="s">
        <v>35</v>
      </c>
      <c s="23" t="s">
        <v>181</v>
      </c>
      <c s="23" t="s">
        <v>339</v>
      </c>
      <c s="19" t="s">
        <v>37</v>
      </c>
      <c s="24" t="s">
        <v>340</v>
      </c>
      <c s="25" t="s">
        <v>143</v>
      </c>
      <c s="26">
        <v>0.68</v>
      </c>
      <c s="27">
        <v>0</v>
      </c>
      <c s="27">
        <f>ROUND(ROUND(H72,2)*ROUND(G72,3),2)</f>
      </c>
      <c r="O72">
        <f>(I72*21)/100</f>
      </c>
      <c t="s">
        <v>13</v>
      </c>
    </row>
    <row r="73" spans="1:5" ht="38.25">
      <c r="A73" s="28" t="s">
        <v>40</v>
      </c>
      <c r="E73" s="29" t="s">
        <v>636</v>
      </c>
    </row>
    <row r="74" spans="1:5" ht="12.75">
      <c r="A74" s="30" t="s">
        <v>42</v>
      </c>
      <c r="E74" s="31" t="s">
        <v>637</v>
      </c>
    </row>
    <row r="75" spans="1:5" ht="102">
      <c r="A75" t="s">
        <v>44</v>
      </c>
      <c r="E75" s="29" t="s">
        <v>343</v>
      </c>
    </row>
    <row r="76" spans="1:18" ht="12.75" customHeight="1">
      <c r="A76" s="5" t="s">
        <v>33</v>
      </c>
      <c s="5"/>
      <c s="35" t="s">
        <v>25</v>
      </c>
      <c s="5"/>
      <c s="21" t="s">
        <v>344</v>
      </c>
      <c s="5"/>
      <c s="5"/>
      <c s="5"/>
      <c s="36">
        <f>0+Q76</f>
      </c>
      <c r="O76">
        <f>0+R76</f>
      </c>
      <c r="Q76">
        <f>0+I77+I81+I85+I89+I93+I97</f>
      </c>
      <c>
        <f>0+O77+O81+O85+O89+O93+O97</f>
      </c>
    </row>
    <row r="77" spans="1:16" ht="12.75">
      <c r="A77" s="19" t="s">
        <v>35</v>
      </c>
      <c s="23" t="s">
        <v>185</v>
      </c>
      <c s="23" t="s">
        <v>638</v>
      </c>
      <c s="19" t="s">
        <v>37</v>
      </c>
      <c s="24" t="s">
        <v>639</v>
      </c>
      <c s="25" t="s">
        <v>117</v>
      </c>
      <c s="26">
        <v>412.5</v>
      </c>
      <c s="27">
        <v>0</v>
      </c>
      <c s="27">
        <f>ROUND(ROUND(H77,2)*ROUND(G77,3),2)</f>
      </c>
      <c r="O77">
        <f>(I77*21)/100</f>
      </c>
      <c t="s">
        <v>13</v>
      </c>
    </row>
    <row r="78" spans="1:5" ht="12.75">
      <c r="A78" s="28" t="s">
        <v>40</v>
      </c>
      <c r="E78" s="29" t="s">
        <v>640</v>
      </c>
    </row>
    <row r="79" spans="1:5" ht="25.5">
      <c r="A79" s="30" t="s">
        <v>42</v>
      </c>
      <c r="E79" s="31" t="s">
        <v>641</v>
      </c>
    </row>
    <row r="80" spans="1:5" ht="51">
      <c r="A80" t="s">
        <v>44</v>
      </c>
      <c r="E80" s="29" t="s">
        <v>350</v>
      </c>
    </row>
    <row r="81" spans="1:16" ht="12.75">
      <c r="A81" s="19" t="s">
        <v>35</v>
      </c>
      <c s="23" t="s">
        <v>191</v>
      </c>
      <c s="23" t="s">
        <v>642</v>
      </c>
      <c s="19" t="s">
        <v>37</v>
      </c>
      <c s="24" t="s">
        <v>643</v>
      </c>
      <c s="25" t="s">
        <v>117</v>
      </c>
      <c s="26">
        <v>604</v>
      </c>
      <c s="27">
        <v>0</v>
      </c>
      <c s="27">
        <f>ROUND(ROUND(H81,2)*ROUND(G81,3),2)</f>
      </c>
      <c r="O81">
        <f>(I81*21)/100</f>
      </c>
      <c t="s">
        <v>13</v>
      </c>
    </row>
    <row r="82" spans="1:5" ht="38.25">
      <c r="A82" s="28" t="s">
        <v>40</v>
      </c>
      <c r="E82" s="29" t="s">
        <v>644</v>
      </c>
    </row>
    <row r="83" spans="1:5" ht="51">
      <c r="A83" s="30" t="s">
        <v>42</v>
      </c>
      <c r="E83" s="31" t="s">
        <v>645</v>
      </c>
    </row>
    <row r="84" spans="1:5" ht="102">
      <c r="A84" t="s">
        <v>44</v>
      </c>
      <c r="E84" s="29" t="s">
        <v>356</v>
      </c>
    </row>
    <row r="85" spans="1:16" ht="12.75">
      <c r="A85" s="19" t="s">
        <v>35</v>
      </c>
      <c s="23" t="s">
        <v>197</v>
      </c>
      <c s="23" t="s">
        <v>358</v>
      </c>
      <c s="19" t="s">
        <v>37</v>
      </c>
      <c s="24" t="s">
        <v>359</v>
      </c>
      <c s="25" t="s">
        <v>117</v>
      </c>
      <c s="26">
        <v>126</v>
      </c>
      <c s="27">
        <v>0</v>
      </c>
      <c s="27">
        <f>ROUND(ROUND(H85,2)*ROUND(G85,3),2)</f>
      </c>
      <c r="O85">
        <f>(I85*21)/100</f>
      </c>
      <c t="s">
        <v>13</v>
      </c>
    </row>
    <row r="86" spans="1:5" ht="25.5">
      <c r="A86" s="28" t="s">
        <v>40</v>
      </c>
      <c r="E86" s="29" t="s">
        <v>646</v>
      </c>
    </row>
    <row r="87" spans="1:5" ht="12.75">
      <c r="A87" s="30" t="s">
        <v>42</v>
      </c>
      <c r="E87" s="31" t="s">
        <v>647</v>
      </c>
    </row>
    <row r="88" spans="1:5" ht="51">
      <c r="A88" t="s">
        <v>44</v>
      </c>
      <c r="E88" s="29" t="s">
        <v>362</v>
      </c>
    </row>
    <row r="89" spans="1:16" ht="12.75">
      <c r="A89" s="19" t="s">
        <v>35</v>
      </c>
      <c s="23" t="s">
        <v>203</v>
      </c>
      <c s="23" t="s">
        <v>369</v>
      </c>
      <c s="19" t="s">
        <v>37</v>
      </c>
      <c s="24" t="s">
        <v>370</v>
      </c>
      <c s="25" t="s">
        <v>117</v>
      </c>
      <c s="26">
        <v>120</v>
      </c>
      <c s="27">
        <v>0</v>
      </c>
      <c s="27">
        <f>ROUND(ROUND(H89,2)*ROUND(G89,3),2)</f>
      </c>
      <c r="O89">
        <f>(I89*21)/100</f>
      </c>
      <c t="s">
        <v>13</v>
      </c>
    </row>
    <row r="90" spans="1:5" ht="38.25">
      <c r="A90" s="28" t="s">
        <v>40</v>
      </c>
      <c r="E90" s="29" t="s">
        <v>648</v>
      </c>
    </row>
    <row r="91" spans="1:5" ht="12.75">
      <c r="A91" s="30" t="s">
        <v>42</v>
      </c>
      <c r="E91" s="31" t="s">
        <v>649</v>
      </c>
    </row>
    <row r="92" spans="1:5" ht="140.25">
      <c r="A92" t="s">
        <v>44</v>
      </c>
      <c r="E92" s="29" t="s">
        <v>373</v>
      </c>
    </row>
    <row r="93" spans="1:16" ht="12.75">
      <c r="A93" s="19" t="s">
        <v>35</v>
      </c>
      <c s="23" t="s">
        <v>209</v>
      </c>
      <c s="23" t="s">
        <v>385</v>
      </c>
      <c s="19" t="s">
        <v>37</v>
      </c>
      <c s="24" t="s">
        <v>386</v>
      </c>
      <c s="25" t="s">
        <v>117</v>
      </c>
      <c s="26">
        <v>126</v>
      </c>
      <c s="27">
        <v>0</v>
      </c>
      <c s="27">
        <f>ROUND(ROUND(H93,2)*ROUND(G93,3),2)</f>
      </c>
      <c r="O93">
        <f>(I93*21)/100</f>
      </c>
      <c t="s">
        <v>13</v>
      </c>
    </row>
    <row r="94" spans="1:5" ht="12.75">
      <c r="A94" s="28" t="s">
        <v>40</v>
      </c>
      <c r="E94" s="29" t="s">
        <v>650</v>
      </c>
    </row>
    <row r="95" spans="1:5" ht="25.5">
      <c r="A95" s="30" t="s">
        <v>42</v>
      </c>
      <c r="E95" s="31" t="s">
        <v>651</v>
      </c>
    </row>
    <row r="96" spans="1:5" ht="25.5">
      <c r="A96" t="s">
        <v>44</v>
      </c>
      <c r="E96" s="29" t="s">
        <v>388</v>
      </c>
    </row>
    <row r="97" spans="1:16" ht="12.75">
      <c r="A97" s="19" t="s">
        <v>35</v>
      </c>
      <c s="23" t="s">
        <v>215</v>
      </c>
      <c s="23" t="s">
        <v>652</v>
      </c>
      <c s="19" t="s">
        <v>37</v>
      </c>
      <c s="24" t="s">
        <v>653</v>
      </c>
      <c s="25" t="s">
        <v>117</v>
      </c>
      <c s="26">
        <v>16</v>
      </c>
      <c s="27">
        <v>0</v>
      </c>
      <c s="27">
        <f>ROUND(ROUND(H97,2)*ROUND(G97,3),2)</f>
      </c>
      <c r="O97">
        <f>(I97*21)/100</f>
      </c>
      <c t="s">
        <v>13</v>
      </c>
    </row>
    <row r="98" spans="1:5" ht="38.25">
      <c r="A98" s="28" t="s">
        <v>40</v>
      </c>
      <c r="E98" s="29" t="s">
        <v>654</v>
      </c>
    </row>
    <row r="99" spans="1:5" ht="12.75">
      <c r="A99" s="30" t="s">
        <v>42</v>
      </c>
      <c r="E99" s="31" t="s">
        <v>655</v>
      </c>
    </row>
    <row r="100" spans="1:5" ht="89.25">
      <c r="A100" t="s">
        <v>44</v>
      </c>
      <c r="E100" s="29" t="s">
        <v>656</v>
      </c>
    </row>
    <row r="101" spans="1:18" ht="12.75" customHeight="1">
      <c r="A101" s="5" t="s">
        <v>33</v>
      </c>
      <c s="5"/>
      <c s="35" t="s">
        <v>68</v>
      </c>
      <c s="5"/>
      <c s="21" t="s">
        <v>396</v>
      </c>
      <c s="5"/>
      <c s="5"/>
      <c s="5"/>
      <c s="36">
        <f>0+Q101</f>
      </c>
      <c r="O101">
        <f>0+R101</f>
      </c>
      <c r="Q101">
        <f>0+I102+I106</f>
      </c>
      <c>
        <f>0+O102+O106</f>
      </c>
    </row>
    <row r="102" spans="1:16" ht="12.75">
      <c r="A102" s="19" t="s">
        <v>35</v>
      </c>
      <c s="23" t="s">
        <v>221</v>
      </c>
      <c s="23" t="s">
        <v>657</v>
      </c>
      <c s="19" t="s">
        <v>37</v>
      </c>
      <c s="24" t="s">
        <v>658</v>
      </c>
      <c s="25" t="s">
        <v>86</v>
      </c>
      <c s="26">
        <v>1</v>
      </c>
      <c s="27">
        <v>0</v>
      </c>
      <c s="27">
        <f>ROUND(ROUND(H102,2)*ROUND(G102,3),2)</f>
      </c>
      <c r="O102">
        <f>(I102*21)/100</f>
      </c>
      <c t="s">
        <v>13</v>
      </c>
    </row>
    <row r="103" spans="1:5" ht="25.5">
      <c r="A103" s="28" t="s">
        <v>40</v>
      </c>
      <c r="E103" s="29" t="s">
        <v>659</v>
      </c>
    </row>
    <row r="104" spans="1:5" ht="12.75">
      <c r="A104" s="30" t="s">
        <v>42</v>
      </c>
      <c r="E104" s="31" t="s">
        <v>49</v>
      </c>
    </row>
    <row r="105" spans="1:5" ht="25.5">
      <c r="A105" t="s">
        <v>44</v>
      </c>
      <c r="E105" s="29" t="s">
        <v>660</v>
      </c>
    </row>
    <row r="106" spans="1:16" ht="12.75">
      <c r="A106" s="19" t="s">
        <v>35</v>
      </c>
      <c s="23" t="s">
        <v>227</v>
      </c>
      <c s="23" t="s">
        <v>661</v>
      </c>
      <c s="19" t="s">
        <v>37</v>
      </c>
      <c s="24" t="s">
        <v>662</v>
      </c>
      <c s="25" t="s">
        <v>86</v>
      </c>
      <c s="26">
        <v>1</v>
      </c>
      <c s="27">
        <v>0</v>
      </c>
      <c s="27">
        <f>ROUND(ROUND(H106,2)*ROUND(G106,3),2)</f>
      </c>
      <c r="O106">
        <f>(I106*21)/100</f>
      </c>
      <c t="s">
        <v>13</v>
      </c>
    </row>
    <row r="107" spans="1:5" ht="25.5">
      <c r="A107" s="28" t="s">
        <v>40</v>
      </c>
      <c r="E107" s="29" t="s">
        <v>663</v>
      </c>
    </row>
    <row r="108" spans="1:5" ht="12.75">
      <c r="A108" s="30" t="s">
        <v>42</v>
      </c>
      <c r="E108" s="31" t="s">
        <v>49</v>
      </c>
    </row>
    <row r="109" spans="1:5" ht="25.5">
      <c r="A109" t="s">
        <v>44</v>
      </c>
      <c r="E109" s="29" t="s">
        <v>664</v>
      </c>
    </row>
    <row r="110" spans="1:18" ht="12.75" customHeight="1">
      <c r="A110" s="5" t="s">
        <v>33</v>
      </c>
      <c s="5"/>
      <c s="35" t="s">
        <v>30</v>
      </c>
      <c s="5"/>
      <c s="21" t="s">
        <v>412</v>
      </c>
      <c s="5"/>
      <c s="5"/>
      <c s="5"/>
      <c s="36">
        <f>0+Q110</f>
      </c>
      <c r="O110">
        <f>0+R110</f>
      </c>
      <c r="Q110">
        <f>0+I111+I115+I119</f>
      </c>
      <c>
        <f>0+O111+O115+O119</f>
      </c>
    </row>
    <row r="111" spans="1:16" ht="12.75">
      <c r="A111" s="19" t="s">
        <v>35</v>
      </c>
      <c s="23" t="s">
        <v>233</v>
      </c>
      <c s="23" t="s">
        <v>665</v>
      </c>
      <c s="19" t="s">
        <v>37</v>
      </c>
      <c s="24" t="s">
        <v>666</v>
      </c>
      <c s="25" t="s">
        <v>158</v>
      </c>
      <c s="26">
        <v>4</v>
      </c>
      <c s="27">
        <v>0</v>
      </c>
      <c s="27">
        <f>ROUND(ROUND(H111,2)*ROUND(G111,3),2)</f>
      </c>
      <c r="O111">
        <f>(I111*21)/100</f>
      </c>
      <c t="s">
        <v>13</v>
      </c>
    </row>
    <row r="112" spans="1:5" ht="25.5">
      <c r="A112" s="28" t="s">
        <v>40</v>
      </c>
      <c r="E112" s="29" t="s">
        <v>659</v>
      </c>
    </row>
    <row r="113" spans="1:5" ht="12.75">
      <c r="A113" s="30" t="s">
        <v>42</v>
      </c>
      <c r="E113" s="31" t="s">
        <v>253</v>
      </c>
    </row>
    <row r="114" spans="1:5" ht="76.5">
      <c r="A114" t="s">
        <v>44</v>
      </c>
      <c r="E114" s="29" t="s">
        <v>667</v>
      </c>
    </row>
    <row r="115" spans="1:16" ht="12.75">
      <c r="A115" s="19" t="s">
        <v>35</v>
      </c>
      <c s="23" t="s">
        <v>238</v>
      </c>
      <c s="23" t="s">
        <v>502</v>
      </c>
      <c s="19" t="s">
        <v>37</v>
      </c>
      <c s="24" t="s">
        <v>503</v>
      </c>
      <c s="25" t="s">
        <v>143</v>
      </c>
      <c s="26">
        <v>1.5</v>
      </c>
      <c s="27">
        <v>0</v>
      </c>
      <c s="27">
        <f>ROUND(ROUND(H115,2)*ROUND(G115,3),2)</f>
      </c>
      <c r="O115">
        <f>(I115*21)/100</f>
      </c>
      <c t="s">
        <v>13</v>
      </c>
    </row>
    <row r="116" spans="1:5" ht="38.25">
      <c r="A116" s="28" t="s">
        <v>40</v>
      </c>
      <c r="E116" s="29" t="s">
        <v>668</v>
      </c>
    </row>
    <row r="117" spans="1:5" ht="12.75">
      <c r="A117" s="30" t="s">
        <v>42</v>
      </c>
      <c r="E117" s="31" t="s">
        <v>669</v>
      </c>
    </row>
    <row r="118" spans="1:5" ht="102">
      <c r="A118" t="s">
        <v>44</v>
      </c>
      <c r="E118" s="29" t="s">
        <v>506</v>
      </c>
    </row>
    <row r="119" spans="1:16" ht="12.75">
      <c r="A119" s="19" t="s">
        <v>35</v>
      </c>
      <c s="23" t="s">
        <v>243</v>
      </c>
      <c s="23" t="s">
        <v>508</v>
      </c>
      <c s="19" t="s">
        <v>37</v>
      </c>
      <c s="24" t="s">
        <v>509</v>
      </c>
      <c s="25" t="s">
        <v>158</v>
      </c>
      <c s="26">
        <v>5</v>
      </c>
      <c s="27">
        <v>0</v>
      </c>
      <c s="27">
        <f>ROUND(ROUND(H119,2)*ROUND(G119,3),2)</f>
      </c>
      <c r="O119">
        <f>(I119*21)/100</f>
      </c>
      <c t="s">
        <v>13</v>
      </c>
    </row>
    <row r="120" spans="1:5" ht="38.25">
      <c r="A120" s="28" t="s">
        <v>40</v>
      </c>
      <c r="E120" s="29" t="s">
        <v>668</v>
      </c>
    </row>
    <row r="121" spans="1:5" ht="12.75">
      <c r="A121" s="30" t="s">
        <v>42</v>
      </c>
      <c r="E121" s="31" t="s">
        <v>625</v>
      </c>
    </row>
    <row r="122" spans="1:5" ht="114.75">
      <c r="A122" t="s">
        <v>44</v>
      </c>
      <c r="E122" s="29" t="s">
        <v>511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f>
      </c>
      <c t="s">
        <v>12</v>
      </c>
    </row>
    <row r="3" spans="1:16" ht="15" customHeight="1">
      <c r="A3" t="s">
        <v>1</v>
      </c>
      <c s="8" t="s">
        <v>4</v>
      </c>
      <c s="9" t="s">
        <v>5</v>
      </c>
      <c s="1"/>
      <c s="10" t="s">
        <v>6</v>
      </c>
      <c s="1"/>
      <c s="4"/>
      <c s="3" t="s">
        <v>97</v>
      </c>
      <c s="32">
        <f>0+I9+I14</f>
      </c>
      <c r="O3" t="s">
        <v>9</v>
      </c>
      <c t="s">
        <v>13</v>
      </c>
    </row>
    <row r="4" spans="1:16" ht="15" customHeight="1">
      <c r="A4" t="s">
        <v>7</v>
      </c>
      <c s="8" t="s">
        <v>93</v>
      </c>
      <c s="9" t="s">
        <v>670</v>
      </c>
      <c s="1"/>
      <c s="10" t="s">
        <v>671</v>
      </c>
      <c s="1"/>
      <c s="1"/>
      <c s="7"/>
      <c s="7"/>
      <c r="O4" t="s">
        <v>10</v>
      </c>
      <c t="s">
        <v>13</v>
      </c>
    </row>
    <row r="5" spans="1:16" ht="12.75" customHeight="1">
      <c r="A5" t="s">
        <v>96</v>
      </c>
      <c s="12" t="s">
        <v>8</v>
      </c>
      <c s="13" t="s">
        <v>97</v>
      </c>
      <c s="5"/>
      <c s="14" t="s">
        <v>672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673</v>
      </c>
      <c s="19" t="s">
        <v>37</v>
      </c>
      <c s="24" t="s">
        <v>674</v>
      </c>
      <c s="25" t="s">
        <v>39</v>
      </c>
      <c s="26">
        <v>1</v>
      </c>
      <c s="27">
        <v>0</v>
      </c>
      <c s="27">
        <f>ROUND(ROUND(H10,2)*ROUND(G10,3),2)</f>
      </c>
      <c r="O10">
        <f>(I10*21)/100</f>
      </c>
      <c t="s">
        <v>13</v>
      </c>
    </row>
    <row r="11" spans="1:5" ht="63.75">
      <c r="A11" s="28" t="s">
        <v>40</v>
      </c>
      <c r="E11" s="29" t="s">
        <v>675</v>
      </c>
    </row>
    <row r="12" spans="1:5" ht="12.75">
      <c r="A12" s="30" t="s">
        <v>42</v>
      </c>
      <c r="E12" s="31" t="s">
        <v>49</v>
      </c>
    </row>
    <row r="13" spans="1:5" ht="12.75">
      <c r="A13" t="s">
        <v>44</v>
      </c>
      <c r="E13" s="29" t="s">
        <v>92</v>
      </c>
    </row>
    <row r="14" spans="1:18" ht="12.75" customHeight="1">
      <c r="A14" s="5" t="s">
        <v>33</v>
      </c>
      <c s="5"/>
      <c s="35" t="s">
        <v>30</v>
      </c>
      <c s="5"/>
      <c s="21" t="s">
        <v>412</v>
      </c>
      <c s="5"/>
      <c s="5"/>
      <c s="5"/>
      <c s="36">
        <f>0+Q14</f>
      </c>
      <c r="O14">
        <f>0+R14</f>
      </c>
      <c r="Q14">
        <f>0+I15+I19+I23+I27+I31+I35+I39+I43+I47+I51+I55+I59+I63+I67+I71+I75+I79</f>
      </c>
      <c>
        <f>0+O15+O19+O23+O27+O31+O35+O39+O43+O47+O51+O55+O59+O63+O67+O71+O75+O79</f>
      </c>
    </row>
    <row r="15" spans="1:16" ht="12.75">
      <c r="A15" s="19" t="s">
        <v>35</v>
      </c>
      <c s="23" t="s">
        <v>13</v>
      </c>
      <c s="23" t="s">
        <v>676</v>
      </c>
      <c s="19" t="s">
        <v>37</v>
      </c>
      <c s="24" t="s">
        <v>677</v>
      </c>
      <c s="25" t="s">
        <v>86</v>
      </c>
      <c s="26">
        <v>20</v>
      </c>
      <c s="27">
        <v>0</v>
      </c>
      <c s="27">
        <f>ROUND(ROUND(H15,2)*ROUND(G15,3),2)</f>
      </c>
      <c r="O15">
        <f>(I15*21)/100</f>
      </c>
      <c t="s">
        <v>13</v>
      </c>
    </row>
    <row r="16" spans="1:5" ht="12.75">
      <c r="A16" s="28" t="s">
        <v>40</v>
      </c>
      <c r="E16" s="29" t="s">
        <v>37</v>
      </c>
    </row>
    <row r="17" spans="1:5" ht="25.5">
      <c r="A17" s="30" t="s">
        <v>42</v>
      </c>
      <c r="E17" s="31" t="s">
        <v>678</v>
      </c>
    </row>
    <row r="18" spans="1:5" ht="38.25">
      <c r="A18" t="s">
        <v>44</v>
      </c>
      <c r="E18" s="29" t="s">
        <v>679</v>
      </c>
    </row>
    <row r="19" spans="1:16" ht="25.5">
      <c r="A19" s="19" t="s">
        <v>35</v>
      </c>
      <c s="23" t="s">
        <v>12</v>
      </c>
      <c s="23" t="s">
        <v>680</v>
      </c>
      <c s="19" t="s">
        <v>84</v>
      </c>
      <c s="24" t="s">
        <v>681</v>
      </c>
      <c s="25" t="s">
        <v>39</v>
      </c>
      <c s="26">
        <v>1</v>
      </c>
      <c s="27">
        <v>0</v>
      </c>
      <c s="27">
        <f>ROUND(ROUND(H19,2)*ROUND(G19,3),2)</f>
      </c>
      <c r="O19">
        <f>(I19*21)/100</f>
      </c>
      <c t="s">
        <v>13</v>
      </c>
    </row>
    <row r="20" spans="1:5" ht="12.75">
      <c r="A20" s="28" t="s">
        <v>40</v>
      </c>
      <c r="E20" s="29" t="s">
        <v>682</v>
      </c>
    </row>
    <row r="21" spans="1:5" ht="38.25">
      <c r="A21" s="30" t="s">
        <v>42</v>
      </c>
      <c r="E21" s="31" t="s">
        <v>683</v>
      </c>
    </row>
    <row r="22" spans="1:5" ht="63.75">
      <c r="A22" t="s">
        <v>44</v>
      </c>
      <c r="E22" s="29" t="s">
        <v>434</v>
      </c>
    </row>
    <row r="23" spans="1:16" ht="12.75">
      <c r="A23" s="19" t="s">
        <v>35</v>
      </c>
      <c s="23" t="s">
        <v>23</v>
      </c>
      <c s="23" t="s">
        <v>442</v>
      </c>
      <c s="19" t="s">
        <v>84</v>
      </c>
      <c s="24" t="s">
        <v>443</v>
      </c>
      <c s="25" t="s">
        <v>39</v>
      </c>
      <c s="26">
        <v>1</v>
      </c>
      <c s="27">
        <v>0</v>
      </c>
      <c s="27">
        <f>ROUND(ROUND(H23,2)*ROUND(G23,3),2)</f>
      </c>
      <c r="O23">
        <f>(I23*21)/100</f>
      </c>
      <c t="s">
        <v>13</v>
      </c>
    </row>
    <row r="24" spans="1:5" ht="12.75">
      <c r="A24" s="28" t="s">
        <v>40</v>
      </c>
      <c r="E24" s="29" t="s">
        <v>37</v>
      </c>
    </row>
    <row r="25" spans="1:5" ht="38.25">
      <c r="A25" s="30" t="s">
        <v>42</v>
      </c>
      <c r="E25" s="31" t="s">
        <v>683</v>
      </c>
    </row>
    <row r="26" spans="1:5" ht="25.5">
      <c r="A26" t="s">
        <v>44</v>
      </c>
      <c r="E26" s="29" t="s">
        <v>446</v>
      </c>
    </row>
    <row r="27" spans="1:16" ht="25.5">
      <c r="A27" s="19" t="s">
        <v>35</v>
      </c>
      <c s="23" t="s">
        <v>25</v>
      </c>
      <c s="23" t="s">
        <v>684</v>
      </c>
      <c s="19" t="s">
        <v>84</v>
      </c>
      <c s="24" t="s">
        <v>685</v>
      </c>
      <c s="25" t="s">
        <v>39</v>
      </c>
      <c s="26">
        <v>1</v>
      </c>
      <c s="27">
        <v>0</v>
      </c>
      <c s="27">
        <f>ROUND(ROUND(H27,2)*ROUND(G27,3),2)</f>
      </c>
      <c r="O27">
        <f>(I27*21)/100</f>
      </c>
      <c t="s">
        <v>13</v>
      </c>
    </row>
    <row r="28" spans="1:5" ht="12.75">
      <c r="A28" s="28" t="s">
        <v>40</v>
      </c>
      <c r="E28" s="29" t="s">
        <v>682</v>
      </c>
    </row>
    <row r="29" spans="1:5" ht="38.25">
      <c r="A29" s="30" t="s">
        <v>42</v>
      </c>
      <c r="E29" s="31" t="s">
        <v>686</v>
      </c>
    </row>
    <row r="30" spans="1:5" ht="63.75">
      <c r="A30" t="s">
        <v>44</v>
      </c>
      <c r="E30" s="29" t="s">
        <v>434</v>
      </c>
    </row>
    <row r="31" spans="1:16" ht="12.75">
      <c r="A31" s="19" t="s">
        <v>35</v>
      </c>
      <c s="23" t="s">
        <v>27</v>
      </c>
      <c s="23" t="s">
        <v>687</v>
      </c>
      <c s="19" t="s">
        <v>84</v>
      </c>
      <c s="24" t="s">
        <v>688</v>
      </c>
      <c s="25" t="s">
        <v>39</v>
      </c>
      <c s="26">
        <v>1</v>
      </c>
      <c s="27">
        <v>0</v>
      </c>
      <c s="27">
        <f>ROUND(ROUND(H31,2)*ROUND(G31,3),2)</f>
      </c>
      <c r="O31">
        <f>(I31*21)/100</f>
      </c>
      <c t="s">
        <v>13</v>
      </c>
    </row>
    <row r="32" spans="1:5" ht="12.75">
      <c r="A32" s="28" t="s">
        <v>40</v>
      </c>
      <c r="E32" s="29" t="s">
        <v>37</v>
      </c>
    </row>
    <row r="33" spans="1:5" ht="38.25">
      <c r="A33" s="30" t="s">
        <v>42</v>
      </c>
      <c r="E33" s="31" t="s">
        <v>686</v>
      </c>
    </row>
    <row r="34" spans="1:5" ht="25.5">
      <c r="A34" t="s">
        <v>44</v>
      </c>
      <c r="E34" s="29" t="s">
        <v>446</v>
      </c>
    </row>
    <row r="35" spans="1:16" ht="12.75">
      <c r="A35" s="19" t="s">
        <v>35</v>
      </c>
      <c s="23" t="s">
        <v>63</v>
      </c>
      <c s="23" t="s">
        <v>689</v>
      </c>
      <c s="19" t="s">
        <v>84</v>
      </c>
      <c s="24" t="s">
        <v>690</v>
      </c>
      <c s="25" t="s">
        <v>39</v>
      </c>
      <c s="26">
        <v>1</v>
      </c>
      <c s="27">
        <v>0</v>
      </c>
      <c s="27">
        <f>ROUND(ROUND(H35,2)*ROUND(G35,3),2)</f>
      </c>
      <c r="O35">
        <f>(I35*21)/100</f>
      </c>
      <c t="s">
        <v>13</v>
      </c>
    </row>
    <row r="36" spans="1:5" ht="12.75">
      <c r="A36" s="28" t="s">
        <v>40</v>
      </c>
      <c r="E36" s="29" t="s">
        <v>682</v>
      </c>
    </row>
    <row r="37" spans="1:5" ht="38.25">
      <c r="A37" s="30" t="s">
        <v>42</v>
      </c>
      <c r="E37" s="31" t="s">
        <v>691</v>
      </c>
    </row>
    <row r="38" spans="1:5" ht="76.5">
      <c r="A38" t="s">
        <v>44</v>
      </c>
      <c r="E38" s="29" t="s">
        <v>692</v>
      </c>
    </row>
    <row r="39" spans="1:16" ht="12.75">
      <c r="A39" s="19" t="s">
        <v>35</v>
      </c>
      <c s="23" t="s">
        <v>68</v>
      </c>
      <c s="23" t="s">
        <v>693</v>
      </c>
      <c s="19" t="s">
        <v>84</v>
      </c>
      <c s="24" t="s">
        <v>694</v>
      </c>
      <c s="25" t="s">
        <v>39</v>
      </c>
      <c s="26">
        <v>1</v>
      </c>
      <c s="27">
        <v>0</v>
      </c>
      <c s="27">
        <f>ROUND(ROUND(H39,2)*ROUND(G39,3),2)</f>
      </c>
      <c r="O39">
        <f>(I39*21)/100</f>
      </c>
      <c t="s">
        <v>13</v>
      </c>
    </row>
    <row r="40" spans="1:5" ht="12.75">
      <c r="A40" s="28" t="s">
        <v>40</v>
      </c>
      <c r="E40" s="29" t="s">
        <v>37</v>
      </c>
    </row>
    <row r="41" spans="1:5" ht="38.25">
      <c r="A41" s="30" t="s">
        <v>42</v>
      </c>
      <c r="E41" s="31" t="s">
        <v>691</v>
      </c>
    </row>
    <row r="42" spans="1:5" ht="25.5">
      <c r="A42" t="s">
        <v>44</v>
      </c>
      <c r="E42" s="29" t="s">
        <v>695</v>
      </c>
    </row>
    <row r="43" spans="1:16" ht="12.75">
      <c r="A43" s="19" t="s">
        <v>35</v>
      </c>
      <c s="23" t="s">
        <v>30</v>
      </c>
      <c s="23" t="s">
        <v>696</v>
      </c>
      <c s="19" t="s">
        <v>84</v>
      </c>
      <c s="24" t="s">
        <v>697</v>
      </c>
      <c s="25" t="s">
        <v>39</v>
      </c>
      <c s="26">
        <v>1</v>
      </c>
      <c s="27">
        <v>0</v>
      </c>
      <c s="27">
        <f>ROUND(ROUND(H43,2)*ROUND(G43,3),2)</f>
      </c>
      <c r="O43">
        <f>(I43*21)/100</f>
      </c>
      <c t="s">
        <v>13</v>
      </c>
    </row>
    <row r="44" spans="1:5" ht="12.75">
      <c r="A44" s="28" t="s">
        <v>40</v>
      </c>
      <c r="E44" s="29" t="s">
        <v>682</v>
      </c>
    </row>
    <row r="45" spans="1:5" ht="38.25">
      <c r="A45" s="30" t="s">
        <v>42</v>
      </c>
      <c r="E45" s="31" t="s">
        <v>698</v>
      </c>
    </row>
    <row r="46" spans="1:5" ht="76.5">
      <c r="A46" t="s">
        <v>44</v>
      </c>
      <c r="E46" s="29" t="s">
        <v>692</v>
      </c>
    </row>
    <row r="47" spans="1:16" ht="12.75">
      <c r="A47" s="19" t="s">
        <v>35</v>
      </c>
      <c s="23" t="s">
        <v>32</v>
      </c>
      <c s="23" t="s">
        <v>699</v>
      </c>
      <c s="19" t="s">
        <v>84</v>
      </c>
      <c s="24" t="s">
        <v>700</v>
      </c>
      <c s="25" t="s">
        <v>39</v>
      </c>
      <c s="26">
        <v>1</v>
      </c>
      <c s="27">
        <v>0</v>
      </c>
      <c s="27">
        <f>ROUND(ROUND(H47,2)*ROUND(G47,3),2)</f>
      </c>
      <c r="O47">
        <f>(I47*21)/100</f>
      </c>
      <c t="s">
        <v>13</v>
      </c>
    </row>
    <row r="48" spans="1:5" ht="12.75">
      <c r="A48" s="28" t="s">
        <v>40</v>
      </c>
      <c r="E48" s="29" t="s">
        <v>37</v>
      </c>
    </row>
    <row r="49" spans="1:5" ht="38.25">
      <c r="A49" s="30" t="s">
        <v>42</v>
      </c>
      <c r="E49" s="31" t="s">
        <v>698</v>
      </c>
    </row>
    <row r="50" spans="1:5" ht="25.5">
      <c r="A50" t="s">
        <v>44</v>
      </c>
      <c r="E50" s="29" t="s">
        <v>695</v>
      </c>
    </row>
    <row r="51" spans="1:16" ht="12.75">
      <c r="A51" s="19" t="s">
        <v>35</v>
      </c>
      <c s="23" t="s">
        <v>82</v>
      </c>
      <c s="23" t="s">
        <v>701</v>
      </c>
      <c s="19" t="s">
        <v>84</v>
      </c>
      <c s="24" t="s">
        <v>702</v>
      </c>
      <c s="25" t="s">
        <v>39</v>
      </c>
      <c s="26">
        <v>1</v>
      </c>
      <c s="27">
        <v>0</v>
      </c>
      <c s="27">
        <f>ROUND(ROUND(H51,2)*ROUND(G51,3),2)</f>
      </c>
      <c r="O51">
        <f>(I51*21)/100</f>
      </c>
      <c t="s">
        <v>13</v>
      </c>
    </row>
    <row r="52" spans="1:5" ht="12.75">
      <c r="A52" s="28" t="s">
        <v>40</v>
      </c>
      <c r="E52" s="29" t="s">
        <v>682</v>
      </c>
    </row>
    <row r="53" spans="1:5" ht="38.25">
      <c r="A53" s="30" t="s">
        <v>42</v>
      </c>
      <c r="E53" s="31" t="s">
        <v>703</v>
      </c>
    </row>
    <row r="54" spans="1:5" ht="76.5">
      <c r="A54" t="s">
        <v>44</v>
      </c>
      <c r="E54" s="29" t="s">
        <v>692</v>
      </c>
    </row>
    <row r="55" spans="1:16" ht="12.75">
      <c r="A55" s="19" t="s">
        <v>35</v>
      </c>
      <c s="23" t="s">
        <v>88</v>
      </c>
      <c s="23" t="s">
        <v>704</v>
      </c>
      <c s="19" t="s">
        <v>84</v>
      </c>
      <c s="24" t="s">
        <v>705</v>
      </c>
      <c s="25" t="s">
        <v>39</v>
      </c>
      <c s="26">
        <v>1</v>
      </c>
      <c s="27">
        <v>0</v>
      </c>
      <c s="27">
        <f>ROUND(ROUND(H55,2)*ROUND(G55,3),2)</f>
      </c>
      <c r="O55">
        <f>(I55*21)/100</f>
      </c>
      <c t="s">
        <v>13</v>
      </c>
    </row>
    <row r="56" spans="1:5" ht="12.75">
      <c r="A56" s="28" t="s">
        <v>40</v>
      </c>
      <c r="E56" s="29" t="s">
        <v>37</v>
      </c>
    </row>
    <row r="57" spans="1:5" ht="38.25">
      <c r="A57" s="30" t="s">
        <v>42</v>
      </c>
      <c r="E57" s="31" t="s">
        <v>703</v>
      </c>
    </row>
    <row r="58" spans="1:5" ht="25.5">
      <c r="A58" t="s">
        <v>44</v>
      </c>
      <c r="E58" s="29" t="s">
        <v>695</v>
      </c>
    </row>
    <row r="59" spans="1:16" ht="12.75">
      <c r="A59" s="19" t="s">
        <v>35</v>
      </c>
      <c s="23" t="s">
        <v>162</v>
      </c>
      <c s="23" t="s">
        <v>706</v>
      </c>
      <c s="19" t="s">
        <v>84</v>
      </c>
      <c s="24" t="s">
        <v>707</v>
      </c>
      <c s="25" t="s">
        <v>39</v>
      </c>
      <c s="26">
        <v>1</v>
      </c>
      <c s="27">
        <v>0</v>
      </c>
      <c s="27">
        <f>ROUND(ROUND(H59,2)*ROUND(G59,3),2)</f>
      </c>
      <c r="O59">
        <f>(I59*21)/100</f>
      </c>
      <c t="s">
        <v>13</v>
      </c>
    </row>
    <row r="60" spans="1:5" ht="12.75">
      <c r="A60" s="28" t="s">
        <v>40</v>
      </c>
      <c r="E60" s="29" t="s">
        <v>682</v>
      </c>
    </row>
    <row r="61" spans="1:5" ht="38.25">
      <c r="A61" s="30" t="s">
        <v>42</v>
      </c>
      <c r="E61" s="31" t="s">
        <v>698</v>
      </c>
    </row>
    <row r="62" spans="1:5" ht="63.75">
      <c r="A62" t="s">
        <v>44</v>
      </c>
      <c r="E62" s="29" t="s">
        <v>708</v>
      </c>
    </row>
    <row r="63" spans="1:16" ht="12.75">
      <c r="A63" s="19" t="s">
        <v>35</v>
      </c>
      <c s="23" t="s">
        <v>168</v>
      </c>
      <c s="23" t="s">
        <v>709</v>
      </c>
      <c s="19" t="s">
        <v>84</v>
      </c>
      <c s="24" t="s">
        <v>710</v>
      </c>
      <c s="25" t="s">
        <v>39</v>
      </c>
      <c s="26">
        <v>1</v>
      </c>
      <c s="27">
        <v>0</v>
      </c>
      <c s="27">
        <f>ROUND(ROUND(H63,2)*ROUND(G63,3),2)</f>
      </c>
      <c r="O63">
        <f>(I63*21)/100</f>
      </c>
      <c t="s">
        <v>13</v>
      </c>
    </row>
    <row r="64" spans="1:5" ht="12.75">
      <c r="A64" s="28" t="s">
        <v>40</v>
      </c>
      <c r="E64" s="29" t="s">
        <v>37</v>
      </c>
    </row>
    <row r="65" spans="1:5" ht="38.25">
      <c r="A65" s="30" t="s">
        <v>42</v>
      </c>
      <c r="E65" s="31" t="s">
        <v>698</v>
      </c>
    </row>
    <row r="66" spans="1:5" ht="25.5">
      <c r="A66" t="s">
        <v>44</v>
      </c>
      <c r="E66" s="29" t="s">
        <v>695</v>
      </c>
    </row>
    <row r="67" spans="1:16" ht="12.75">
      <c r="A67" s="19" t="s">
        <v>35</v>
      </c>
      <c s="23" t="s">
        <v>174</v>
      </c>
      <c s="23" t="s">
        <v>711</v>
      </c>
      <c s="19" t="s">
        <v>84</v>
      </c>
      <c s="24" t="s">
        <v>712</v>
      </c>
      <c s="25" t="s">
        <v>39</v>
      </c>
      <c s="26">
        <v>1</v>
      </c>
      <c s="27">
        <v>0</v>
      </c>
      <c s="27">
        <f>ROUND(ROUND(H67,2)*ROUND(G67,3),2)</f>
      </c>
      <c r="O67">
        <f>(I67*21)/100</f>
      </c>
      <c t="s">
        <v>13</v>
      </c>
    </row>
    <row r="68" spans="1:5" ht="12.75">
      <c r="A68" s="28" t="s">
        <v>40</v>
      </c>
      <c r="E68" s="29" t="s">
        <v>682</v>
      </c>
    </row>
    <row r="69" spans="1:5" ht="38.25">
      <c r="A69" s="30" t="s">
        <v>42</v>
      </c>
      <c r="E69" s="31" t="s">
        <v>713</v>
      </c>
    </row>
    <row r="70" spans="1:5" ht="63.75">
      <c r="A70" t="s">
        <v>44</v>
      </c>
      <c r="E70" s="29" t="s">
        <v>708</v>
      </c>
    </row>
    <row r="71" spans="1:16" ht="12.75">
      <c r="A71" s="19" t="s">
        <v>35</v>
      </c>
      <c s="23" t="s">
        <v>181</v>
      </c>
      <c s="23" t="s">
        <v>714</v>
      </c>
      <c s="19" t="s">
        <v>84</v>
      </c>
      <c s="24" t="s">
        <v>715</v>
      </c>
      <c s="25" t="s">
        <v>39</v>
      </c>
      <c s="26">
        <v>1</v>
      </c>
      <c s="27">
        <v>0</v>
      </c>
      <c s="27">
        <f>ROUND(ROUND(H71,2)*ROUND(G71,3),2)</f>
      </c>
      <c r="O71">
        <f>(I71*21)/100</f>
      </c>
      <c t="s">
        <v>13</v>
      </c>
    </row>
    <row r="72" spans="1:5" ht="12.75">
      <c r="A72" s="28" t="s">
        <v>40</v>
      </c>
      <c r="E72" s="29" t="s">
        <v>37</v>
      </c>
    </row>
    <row r="73" spans="1:5" ht="38.25">
      <c r="A73" s="30" t="s">
        <v>42</v>
      </c>
      <c r="E73" s="31" t="s">
        <v>713</v>
      </c>
    </row>
    <row r="74" spans="1:5" ht="25.5">
      <c r="A74" t="s">
        <v>44</v>
      </c>
      <c r="E74" s="29" t="s">
        <v>695</v>
      </c>
    </row>
    <row r="75" spans="1:16" ht="25.5">
      <c r="A75" s="19" t="s">
        <v>35</v>
      </c>
      <c s="23" t="s">
        <v>185</v>
      </c>
      <c s="23" t="s">
        <v>716</v>
      </c>
      <c s="19" t="s">
        <v>84</v>
      </c>
      <c s="24" t="s">
        <v>717</v>
      </c>
      <c s="25" t="s">
        <v>39</v>
      </c>
      <c s="26">
        <v>1</v>
      </c>
      <c s="27">
        <v>0</v>
      </c>
      <c s="27">
        <f>ROUND(ROUND(H75,2)*ROUND(G75,3),2)</f>
      </c>
      <c r="O75">
        <f>(I75*21)/100</f>
      </c>
      <c t="s">
        <v>13</v>
      </c>
    </row>
    <row r="76" spans="1:5" ht="12.75">
      <c r="A76" s="28" t="s">
        <v>40</v>
      </c>
      <c r="E76" s="29" t="s">
        <v>682</v>
      </c>
    </row>
    <row r="77" spans="1:5" ht="89.25">
      <c r="A77" s="30" t="s">
        <v>42</v>
      </c>
      <c r="E77" s="31" t="s">
        <v>718</v>
      </c>
    </row>
    <row r="78" spans="1:5" ht="63.75">
      <c r="A78" t="s">
        <v>44</v>
      </c>
      <c r="E78" s="29" t="s">
        <v>708</v>
      </c>
    </row>
    <row r="79" spans="1:16" ht="12.75">
      <c r="A79" s="19" t="s">
        <v>35</v>
      </c>
      <c s="23" t="s">
        <v>191</v>
      </c>
      <c s="23" t="s">
        <v>719</v>
      </c>
      <c s="19" t="s">
        <v>84</v>
      </c>
      <c s="24" t="s">
        <v>720</v>
      </c>
      <c s="25" t="s">
        <v>39</v>
      </c>
      <c s="26">
        <v>1</v>
      </c>
      <c s="27">
        <v>0</v>
      </c>
      <c s="27">
        <f>ROUND(ROUND(H79,2)*ROUND(G79,3),2)</f>
      </c>
      <c r="O79">
        <f>(I79*21)/100</f>
      </c>
      <c t="s">
        <v>13</v>
      </c>
    </row>
    <row r="80" spans="1:5" ht="12.75">
      <c r="A80" s="28" t="s">
        <v>40</v>
      </c>
      <c r="E80" s="29" t="s">
        <v>37</v>
      </c>
    </row>
    <row r="81" spans="1:5" ht="89.25">
      <c r="A81" s="30" t="s">
        <v>42</v>
      </c>
      <c r="E81" s="31" t="s">
        <v>718</v>
      </c>
    </row>
    <row r="82" spans="1:5" ht="25.5">
      <c r="A82" t="s">
        <v>44</v>
      </c>
      <c r="E82" s="29" t="s">
        <v>695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5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0+O9+O18+O31+O48</f>
      </c>
      <c t="s">
        <v>12</v>
      </c>
    </row>
    <row r="3" spans="1:16" ht="15" customHeight="1">
      <c r="A3" t="s">
        <v>1</v>
      </c>
      <c s="8" t="s">
        <v>4</v>
      </c>
      <c s="9" t="s">
        <v>5</v>
      </c>
      <c s="1"/>
      <c s="10" t="s">
        <v>6</v>
      </c>
      <c s="1"/>
      <c s="4"/>
      <c s="3" t="s">
        <v>564</v>
      </c>
      <c s="32">
        <f>0+I9+I18+I31+I48</f>
      </c>
      <c r="O3" t="s">
        <v>9</v>
      </c>
      <c t="s">
        <v>13</v>
      </c>
    </row>
    <row r="4" spans="1:16" ht="15" customHeight="1">
      <c r="A4" t="s">
        <v>7</v>
      </c>
      <c s="8" t="s">
        <v>93</v>
      </c>
      <c s="9" t="s">
        <v>670</v>
      </c>
      <c s="1"/>
      <c s="10" t="s">
        <v>671</v>
      </c>
      <c s="1"/>
      <c s="1"/>
      <c s="7"/>
      <c s="7"/>
      <c r="O4" t="s">
        <v>10</v>
      </c>
      <c t="s">
        <v>13</v>
      </c>
    </row>
    <row r="5" spans="1:16" ht="12.75" customHeight="1">
      <c r="A5" t="s">
        <v>96</v>
      </c>
      <c s="12" t="s">
        <v>8</v>
      </c>
      <c s="13" t="s">
        <v>564</v>
      </c>
      <c s="5"/>
      <c s="14" t="s">
        <v>721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99</v>
      </c>
      <c s="19" t="s">
        <v>37</v>
      </c>
      <c s="24" t="s">
        <v>100</v>
      </c>
      <c s="25" t="s">
        <v>101</v>
      </c>
      <c s="26">
        <v>72</v>
      </c>
      <c s="27">
        <v>0</v>
      </c>
      <c s="27">
        <f>ROUND(ROUND(H10,2)*ROUND(G10,3),2)</f>
      </c>
      <c r="O10">
        <f>(I10*21)/100</f>
      </c>
      <c t="s">
        <v>13</v>
      </c>
    </row>
    <row r="11" spans="1:5" ht="25.5">
      <c r="A11" s="28" t="s">
        <v>40</v>
      </c>
      <c r="E11" s="29" t="s">
        <v>722</v>
      </c>
    </row>
    <row r="12" spans="1:5" ht="12.75">
      <c r="A12" s="30" t="s">
        <v>42</v>
      </c>
      <c r="E12" s="31" t="s">
        <v>723</v>
      </c>
    </row>
    <row r="13" spans="1:5" ht="25.5">
      <c r="A13" t="s">
        <v>44</v>
      </c>
      <c r="E13" s="29" t="s">
        <v>104</v>
      </c>
    </row>
    <row r="14" spans="1:16" ht="25.5">
      <c r="A14" s="19" t="s">
        <v>35</v>
      </c>
      <c s="23" t="s">
        <v>13</v>
      </c>
      <c s="23" t="s">
        <v>105</v>
      </c>
      <c s="19" t="s">
        <v>37</v>
      </c>
      <c s="24" t="s">
        <v>106</v>
      </c>
      <c s="25" t="s">
        <v>101</v>
      </c>
      <c s="26">
        <v>91.2</v>
      </c>
      <c s="27">
        <v>0</v>
      </c>
      <c s="27">
        <f>ROUND(ROUND(H14,2)*ROUND(G14,3),2)</f>
      </c>
      <c r="O14">
        <f>(I14*21)/100</f>
      </c>
      <c t="s">
        <v>13</v>
      </c>
    </row>
    <row r="15" spans="1:5" ht="25.5">
      <c r="A15" s="28" t="s">
        <v>40</v>
      </c>
      <c r="E15" s="29" t="s">
        <v>107</v>
      </c>
    </row>
    <row r="16" spans="1:5" ht="12.75">
      <c r="A16" s="30" t="s">
        <v>42</v>
      </c>
      <c r="E16" s="31" t="s">
        <v>724</v>
      </c>
    </row>
    <row r="17" spans="1:5" ht="140.25">
      <c r="A17" t="s">
        <v>44</v>
      </c>
      <c r="E17" s="29" t="s">
        <v>109</v>
      </c>
    </row>
    <row r="18" spans="1:18" ht="12.75" customHeight="1">
      <c r="A18" s="5" t="s">
        <v>33</v>
      </c>
      <c s="5"/>
      <c s="35" t="s">
        <v>19</v>
      </c>
      <c s="5"/>
      <c s="21" t="s">
        <v>114</v>
      </c>
      <c s="5"/>
      <c s="5"/>
      <c s="5"/>
      <c s="36">
        <f>0+Q18</f>
      </c>
      <c r="O18">
        <f>0+R18</f>
      </c>
      <c r="Q18">
        <f>0+I19+I23+I27</f>
      </c>
      <c>
        <f>0+O19+O23+O27</f>
      </c>
    </row>
    <row r="19" spans="1:16" ht="12.75">
      <c r="A19" s="19" t="s">
        <v>35</v>
      </c>
      <c s="23" t="s">
        <v>12</v>
      </c>
      <c s="23" t="s">
        <v>151</v>
      </c>
      <c s="19" t="s">
        <v>37</v>
      </c>
      <c s="24" t="s">
        <v>725</v>
      </c>
      <c s="25" t="s">
        <v>143</v>
      </c>
      <c s="26">
        <v>88</v>
      </c>
      <c s="27">
        <v>0</v>
      </c>
      <c s="27">
        <f>ROUND(ROUND(H19,2)*ROUND(G19,3),2)</f>
      </c>
      <c r="O19">
        <f>(I19*21)/100</f>
      </c>
      <c t="s">
        <v>13</v>
      </c>
    </row>
    <row r="20" spans="1:5" ht="63.75">
      <c r="A20" s="28" t="s">
        <v>40</v>
      </c>
      <c r="E20" s="29" t="s">
        <v>726</v>
      </c>
    </row>
    <row r="21" spans="1:5" ht="12.75">
      <c r="A21" s="30" t="s">
        <v>42</v>
      </c>
      <c r="E21" s="31" t="s">
        <v>727</v>
      </c>
    </row>
    <row r="22" spans="1:5" ht="25.5">
      <c r="A22" t="s">
        <v>44</v>
      </c>
      <c r="E22" s="29" t="s">
        <v>161</v>
      </c>
    </row>
    <row r="23" spans="1:16" ht="12.75">
      <c r="A23" s="19" t="s">
        <v>35</v>
      </c>
      <c s="23" t="s">
        <v>23</v>
      </c>
      <c s="23" t="s">
        <v>156</v>
      </c>
      <c s="19" t="s">
        <v>37</v>
      </c>
      <c s="24" t="s">
        <v>157</v>
      </c>
      <c s="25" t="s">
        <v>158</v>
      </c>
      <c s="26">
        <v>400</v>
      </c>
      <c s="27">
        <v>0</v>
      </c>
      <c s="27">
        <f>ROUND(ROUND(H23,2)*ROUND(G23,3),2)</f>
      </c>
      <c r="O23">
        <f>(I23*21)/100</f>
      </c>
      <c t="s">
        <v>13</v>
      </c>
    </row>
    <row r="24" spans="1:5" ht="63.75">
      <c r="A24" s="28" t="s">
        <v>40</v>
      </c>
      <c r="E24" s="29" t="s">
        <v>728</v>
      </c>
    </row>
    <row r="25" spans="1:5" ht="12.75">
      <c r="A25" s="30" t="s">
        <v>42</v>
      </c>
      <c r="E25" s="31" t="s">
        <v>729</v>
      </c>
    </row>
    <row r="26" spans="1:5" ht="25.5">
      <c r="A26" t="s">
        <v>44</v>
      </c>
      <c r="E26" s="29" t="s">
        <v>161</v>
      </c>
    </row>
    <row r="27" spans="1:16" ht="12.75">
      <c r="A27" s="19" t="s">
        <v>35</v>
      </c>
      <c s="23" t="s">
        <v>25</v>
      </c>
      <c s="23" t="s">
        <v>730</v>
      </c>
      <c s="19" t="s">
        <v>37</v>
      </c>
      <c s="24" t="s">
        <v>731</v>
      </c>
      <c s="25" t="s">
        <v>117</v>
      </c>
      <c s="26">
        <v>400</v>
      </c>
      <c s="27">
        <v>0</v>
      </c>
      <c s="27">
        <f>ROUND(ROUND(H27,2)*ROUND(G27,3),2)</f>
      </c>
      <c r="O27">
        <f>(I27*21)/100</f>
      </c>
      <c t="s">
        <v>13</v>
      </c>
    </row>
    <row r="28" spans="1:5" ht="12.75">
      <c r="A28" s="28" t="s">
        <v>40</v>
      </c>
      <c r="E28" s="29" t="s">
        <v>732</v>
      </c>
    </row>
    <row r="29" spans="1:5" ht="12.75">
      <c r="A29" s="30" t="s">
        <v>42</v>
      </c>
      <c r="E29" s="31" t="s">
        <v>733</v>
      </c>
    </row>
    <row r="30" spans="1:5" ht="25.5">
      <c r="A30" t="s">
        <v>44</v>
      </c>
      <c r="E30" s="29" t="s">
        <v>734</v>
      </c>
    </row>
    <row r="31" spans="1:18" ht="12.75" customHeight="1">
      <c r="A31" s="5" t="s">
        <v>33</v>
      </c>
      <c s="5"/>
      <c s="35" t="s">
        <v>25</v>
      </c>
      <c s="5"/>
      <c s="21" t="s">
        <v>344</v>
      </c>
      <c s="5"/>
      <c s="5"/>
      <c s="5"/>
      <c s="36">
        <f>0+Q31</f>
      </c>
      <c r="O31">
        <f>0+R31</f>
      </c>
      <c r="Q31">
        <f>0+I32+I36+I40+I44</f>
      </c>
      <c>
        <f>0+O32+O36+O40+O44</f>
      </c>
    </row>
    <row r="32" spans="1:16" ht="12.75">
      <c r="A32" s="19" t="s">
        <v>35</v>
      </c>
      <c s="23" t="s">
        <v>27</v>
      </c>
      <c s="23" t="s">
        <v>735</v>
      </c>
      <c s="19" t="s">
        <v>37</v>
      </c>
      <c s="24" t="s">
        <v>736</v>
      </c>
      <c s="25" t="s">
        <v>117</v>
      </c>
      <c s="26">
        <v>400</v>
      </c>
      <c s="27">
        <v>0</v>
      </c>
      <c s="27">
        <f>ROUND(ROUND(H32,2)*ROUND(G32,3),2)</f>
      </c>
      <c r="O32">
        <f>(I32*21)/100</f>
      </c>
      <c t="s">
        <v>13</v>
      </c>
    </row>
    <row r="33" spans="1:5" ht="12.75">
      <c r="A33" s="28" t="s">
        <v>40</v>
      </c>
      <c r="E33" s="29" t="s">
        <v>37</v>
      </c>
    </row>
    <row r="34" spans="1:5" ht="25.5">
      <c r="A34" s="30" t="s">
        <v>42</v>
      </c>
      <c r="E34" s="31" t="s">
        <v>737</v>
      </c>
    </row>
    <row r="35" spans="1:5" ht="102">
      <c r="A35" t="s">
        <v>44</v>
      </c>
      <c r="E35" s="29" t="s">
        <v>356</v>
      </c>
    </row>
    <row r="36" spans="1:16" ht="12.75">
      <c r="A36" s="19" t="s">
        <v>35</v>
      </c>
      <c s="23" t="s">
        <v>63</v>
      </c>
      <c s="23" t="s">
        <v>364</v>
      </c>
      <c s="19" t="s">
        <v>37</v>
      </c>
      <c s="24" t="s">
        <v>365</v>
      </c>
      <c s="25" t="s">
        <v>117</v>
      </c>
      <c s="26">
        <v>4400</v>
      </c>
      <c s="27">
        <v>0</v>
      </c>
      <c s="27">
        <f>ROUND(ROUND(H36,2)*ROUND(G36,3),2)</f>
      </c>
      <c r="O36">
        <f>(I36*21)/100</f>
      </c>
      <c t="s">
        <v>13</v>
      </c>
    </row>
    <row r="37" spans="1:5" ht="12.75">
      <c r="A37" s="28" t="s">
        <v>40</v>
      </c>
      <c r="E37" s="29" t="s">
        <v>37</v>
      </c>
    </row>
    <row r="38" spans="1:5" ht="12.75">
      <c r="A38" s="30" t="s">
        <v>42</v>
      </c>
      <c r="E38" s="31" t="s">
        <v>738</v>
      </c>
    </row>
    <row r="39" spans="1:5" ht="51">
      <c r="A39" t="s">
        <v>44</v>
      </c>
      <c r="E39" s="29" t="s">
        <v>362</v>
      </c>
    </row>
    <row r="40" spans="1:16" ht="12.75">
      <c r="A40" s="19" t="s">
        <v>35</v>
      </c>
      <c s="23" t="s">
        <v>68</v>
      </c>
      <c s="23" t="s">
        <v>739</v>
      </c>
      <c s="19" t="s">
        <v>37</v>
      </c>
      <c s="24" t="s">
        <v>740</v>
      </c>
      <c s="25" t="s">
        <v>117</v>
      </c>
      <c s="26">
        <v>2200</v>
      </c>
      <c s="27">
        <v>0</v>
      </c>
      <c s="27">
        <f>ROUND(ROUND(H40,2)*ROUND(G40,3),2)</f>
      </c>
      <c r="O40">
        <f>(I40*21)/100</f>
      </c>
      <c t="s">
        <v>13</v>
      </c>
    </row>
    <row r="41" spans="1:5" ht="12.75">
      <c r="A41" s="28" t="s">
        <v>40</v>
      </c>
      <c r="E41" s="29" t="s">
        <v>37</v>
      </c>
    </row>
    <row r="42" spans="1:5" ht="12.75">
      <c r="A42" s="30" t="s">
        <v>42</v>
      </c>
      <c r="E42" s="31" t="s">
        <v>741</v>
      </c>
    </row>
    <row r="43" spans="1:5" ht="140.25">
      <c r="A43" t="s">
        <v>44</v>
      </c>
      <c r="E43" s="29" t="s">
        <v>373</v>
      </c>
    </row>
    <row r="44" spans="1:16" ht="12.75">
      <c r="A44" s="19" t="s">
        <v>35</v>
      </c>
      <c s="23" t="s">
        <v>30</v>
      </c>
      <c s="23" t="s">
        <v>742</v>
      </c>
      <c s="19" t="s">
        <v>37</v>
      </c>
      <c s="24" t="s">
        <v>743</v>
      </c>
      <c s="25" t="s">
        <v>143</v>
      </c>
      <c s="26">
        <v>88</v>
      </c>
      <c s="27">
        <v>0</v>
      </c>
      <c s="27">
        <f>ROUND(ROUND(H44,2)*ROUND(G44,3),2)</f>
      </c>
      <c r="O44">
        <f>(I44*21)/100</f>
      </c>
      <c t="s">
        <v>13</v>
      </c>
    </row>
    <row r="45" spans="1:5" ht="12.75">
      <c r="A45" s="28" t="s">
        <v>40</v>
      </c>
      <c r="E45" s="29" t="s">
        <v>37</v>
      </c>
    </row>
    <row r="46" spans="1:5" ht="12.75">
      <c r="A46" s="30" t="s">
        <v>42</v>
      </c>
      <c r="E46" s="31" t="s">
        <v>744</v>
      </c>
    </row>
    <row r="47" spans="1:5" ht="140.25">
      <c r="A47" t="s">
        <v>44</v>
      </c>
      <c r="E47" s="29" t="s">
        <v>373</v>
      </c>
    </row>
    <row r="48" spans="1:18" ht="12.75" customHeight="1">
      <c r="A48" s="5" t="s">
        <v>33</v>
      </c>
      <c s="5"/>
      <c s="35" t="s">
        <v>30</v>
      </c>
      <c s="5"/>
      <c s="21" t="s">
        <v>412</v>
      </c>
      <c s="5"/>
      <c s="5"/>
      <c s="5"/>
      <c s="36">
        <f>0+Q48</f>
      </c>
      <c r="O48">
        <f>0+R48</f>
      </c>
      <c r="Q48">
        <f>0+I49</f>
      </c>
      <c>
        <f>0+O49</f>
      </c>
    </row>
    <row r="49" spans="1:16" ht="12.75">
      <c r="A49" s="19" t="s">
        <v>35</v>
      </c>
      <c s="23" t="s">
        <v>32</v>
      </c>
      <c s="23" t="s">
        <v>496</v>
      </c>
      <c s="19" t="s">
        <v>37</v>
      </c>
      <c s="24" t="s">
        <v>497</v>
      </c>
      <c s="25" t="s">
        <v>158</v>
      </c>
      <c s="26">
        <v>400</v>
      </c>
      <c s="27">
        <v>0</v>
      </c>
      <c s="27">
        <f>ROUND(ROUND(H49,2)*ROUND(G49,3),2)</f>
      </c>
      <c r="O49">
        <f>(I49*21)/100</f>
      </c>
      <c t="s">
        <v>13</v>
      </c>
    </row>
    <row r="50" spans="1:5" ht="38.25">
      <c r="A50" s="28" t="s">
        <v>40</v>
      </c>
      <c r="E50" s="29" t="s">
        <v>498</v>
      </c>
    </row>
    <row r="51" spans="1:5" ht="12.75">
      <c r="A51" s="30" t="s">
        <v>42</v>
      </c>
      <c r="E51" s="31" t="s">
        <v>729</v>
      </c>
    </row>
    <row r="52" spans="1:5" ht="38.25">
      <c r="A52" t="s">
        <v>44</v>
      </c>
      <c r="E52" s="29" t="s">
        <v>500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f>
      </c>
      <c t="s">
        <v>12</v>
      </c>
    </row>
    <row r="3" spans="1:16" ht="15" customHeight="1">
      <c r="A3" t="s">
        <v>1</v>
      </c>
      <c s="8" t="s">
        <v>4</v>
      </c>
      <c s="9" t="s">
        <v>5</v>
      </c>
      <c s="1"/>
      <c s="10" t="s">
        <v>6</v>
      </c>
      <c s="1"/>
      <c s="4"/>
      <c s="3" t="s">
        <v>97</v>
      </c>
      <c s="32">
        <f>0+I9+I18+I39+I48+I57</f>
      </c>
      <c r="O3" t="s">
        <v>9</v>
      </c>
      <c t="s">
        <v>13</v>
      </c>
    </row>
    <row r="4" spans="1:16" ht="15" customHeight="1">
      <c r="A4" t="s">
        <v>7</v>
      </c>
      <c s="8" t="s">
        <v>93</v>
      </c>
      <c s="9" t="s">
        <v>745</v>
      </c>
      <c s="1"/>
      <c s="10" t="s">
        <v>746</v>
      </c>
      <c s="1"/>
      <c s="1"/>
      <c s="7"/>
      <c s="7"/>
      <c r="O4" t="s">
        <v>10</v>
      </c>
      <c t="s">
        <v>13</v>
      </c>
    </row>
    <row r="5" spans="1:16" ht="12.75" customHeight="1">
      <c r="A5" t="s">
        <v>96</v>
      </c>
      <c s="12" t="s">
        <v>8</v>
      </c>
      <c s="13" t="s">
        <v>97</v>
      </c>
      <c s="5"/>
      <c s="14" t="s">
        <v>747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99</v>
      </c>
      <c s="19" t="s">
        <v>37</v>
      </c>
      <c s="24" t="s">
        <v>100</v>
      </c>
      <c s="25" t="s">
        <v>101</v>
      </c>
      <c s="26">
        <v>2152.314</v>
      </c>
      <c s="27">
        <v>0</v>
      </c>
      <c s="27">
        <f>ROUND(ROUND(H10,2)*ROUND(G10,3),2)</f>
      </c>
      <c r="O10">
        <f>(I10*21)/100</f>
      </c>
      <c t="s">
        <v>13</v>
      </c>
    </row>
    <row r="11" spans="1:5" ht="25.5">
      <c r="A11" s="28" t="s">
        <v>40</v>
      </c>
      <c r="E11" s="29" t="s">
        <v>566</v>
      </c>
    </row>
    <row r="12" spans="1:5" ht="25.5">
      <c r="A12" s="30" t="s">
        <v>42</v>
      </c>
      <c r="E12" s="31" t="s">
        <v>748</v>
      </c>
    </row>
    <row r="13" spans="1:5" ht="25.5">
      <c r="A13" t="s">
        <v>44</v>
      </c>
      <c r="E13" s="29" t="s">
        <v>104</v>
      </c>
    </row>
    <row r="14" spans="1:16" ht="12.75">
      <c r="A14" s="19" t="s">
        <v>35</v>
      </c>
      <c s="23" t="s">
        <v>13</v>
      </c>
      <c s="23" t="s">
        <v>749</v>
      </c>
      <c s="19" t="s">
        <v>37</v>
      </c>
      <c s="24" t="s">
        <v>750</v>
      </c>
      <c s="25" t="s">
        <v>39</v>
      </c>
      <c s="26">
        <v>1</v>
      </c>
      <c s="27">
        <v>0</v>
      </c>
      <c s="27">
        <f>ROUND(ROUND(H14,2)*ROUND(G14,3),2)</f>
      </c>
      <c r="O14">
        <f>(I14*21)/100</f>
      </c>
      <c t="s">
        <v>13</v>
      </c>
    </row>
    <row r="15" spans="1:5" ht="25.5">
      <c r="A15" s="28" t="s">
        <v>40</v>
      </c>
      <c r="E15" s="29" t="s">
        <v>751</v>
      </c>
    </row>
    <row r="16" spans="1:5" ht="12.75">
      <c r="A16" s="30" t="s">
        <v>42</v>
      </c>
      <c r="E16" s="31" t="s">
        <v>49</v>
      </c>
    </row>
    <row r="17" spans="1:5" ht="12.75">
      <c r="A17" t="s">
        <v>44</v>
      </c>
      <c r="E17" s="29" t="s">
        <v>92</v>
      </c>
    </row>
    <row r="18" spans="1:18" ht="12.75" customHeight="1">
      <c r="A18" s="5" t="s">
        <v>33</v>
      </c>
      <c s="5"/>
      <c s="35" t="s">
        <v>19</v>
      </c>
      <c s="5"/>
      <c s="21" t="s">
        <v>114</v>
      </c>
      <c s="5"/>
      <c s="5"/>
      <c s="5"/>
      <c s="36">
        <f>0+Q18</f>
      </c>
      <c r="O18">
        <f>0+R18</f>
      </c>
      <c r="Q18">
        <f>0+I19+I23+I27+I31+I35</f>
      </c>
      <c>
        <f>0+O19+O23+O27+O31+O35</f>
      </c>
    </row>
    <row r="19" spans="1:16" ht="12.75">
      <c r="A19" s="19" t="s">
        <v>35</v>
      </c>
      <c s="23" t="s">
        <v>12</v>
      </c>
      <c s="23" t="s">
        <v>752</v>
      </c>
      <c s="19" t="s">
        <v>37</v>
      </c>
      <c s="24" t="s">
        <v>753</v>
      </c>
      <c s="25" t="s">
        <v>754</v>
      </c>
      <c s="26">
        <v>220.906</v>
      </c>
      <c s="27">
        <v>0</v>
      </c>
      <c s="27">
        <f>ROUND(ROUND(H19,2)*ROUND(G19,3),2)</f>
      </c>
      <c r="O19">
        <f>(I19*21)/100</f>
      </c>
      <c t="s">
        <v>13</v>
      </c>
    </row>
    <row r="20" spans="1:5" ht="12.75">
      <c r="A20" s="28" t="s">
        <v>40</v>
      </c>
      <c r="E20" s="29" t="s">
        <v>755</v>
      </c>
    </row>
    <row r="21" spans="1:5" ht="12.75">
      <c r="A21" s="30" t="s">
        <v>42</v>
      </c>
      <c r="E21" s="31" t="s">
        <v>756</v>
      </c>
    </row>
    <row r="22" spans="1:5" ht="38.25">
      <c r="A22" t="s">
        <v>44</v>
      </c>
      <c r="E22" s="29" t="s">
        <v>757</v>
      </c>
    </row>
    <row r="23" spans="1:16" ht="12.75">
      <c r="A23" s="19" t="s">
        <v>35</v>
      </c>
      <c s="23" t="s">
        <v>23</v>
      </c>
      <c s="23" t="s">
        <v>758</v>
      </c>
      <c s="19" t="s">
        <v>37</v>
      </c>
      <c s="24" t="s">
        <v>759</v>
      </c>
      <c s="25" t="s">
        <v>143</v>
      </c>
      <c s="26">
        <v>1281.88</v>
      </c>
      <c s="27">
        <v>0</v>
      </c>
      <c s="27">
        <f>ROUND(ROUND(H23,2)*ROUND(G23,3),2)</f>
      </c>
      <c r="O23">
        <f>(I23*21)/100</f>
      </c>
      <c t="s">
        <v>13</v>
      </c>
    </row>
    <row r="24" spans="1:5" ht="51">
      <c r="A24" s="28" t="s">
        <v>40</v>
      </c>
      <c r="E24" s="29" t="s">
        <v>760</v>
      </c>
    </row>
    <row r="25" spans="1:5" ht="25.5">
      <c r="A25" s="30" t="s">
        <v>42</v>
      </c>
      <c r="E25" s="31" t="s">
        <v>761</v>
      </c>
    </row>
    <row r="26" spans="1:5" ht="318.75">
      <c r="A26" t="s">
        <v>44</v>
      </c>
      <c r="E26" s="29" t="s">
        <v>196</v>
      </c>
    </row>
    <row r="27" spans="1:16" ht="12.75">
      <c r="A27" s="19" t="s">
        <v>35</v>
      </c>
      <c s="23" t="s">
        <v>25</v>
      </c>
      <c s="23" t="s">
        <v>210</v>
      </c>
      <c s="19" t="s">
        <v>37</v>
      </c>
      <c s="24" t="s">
        <v>211</v>
      </c>
      <c s="25" t="s">
        <v>143</v>
      </c>
      <c s="26">
        <v>86.15</v>
      </c>
      <c s="27">
        <v>0</v>
      </c>
      <c s="27">
        <f>ROUND(ROUND(H27,2)*ROUND(G27,3),2)</f>
      </c>
      <c r="O27">
        <f>(I27*21)/100</f>
      </c>
      <c t="s">
        <v>13</v>
      </c>
    </row>
    <row r="28" spans="1:5" ht="51">
      <c r="A28" s="28" t="s">
        <v>40</v>
      </c>
      <c r="E28" s="29" t="s">
        <v>762</v>
      </c>
    </row>
    <row r="29" spans="1:5" ht="25.5">
      <c r="A29" s="30" t="s">
        <v>42</v>
      </c>
      <c r="E29" s="31" t="s">
        <v>763</v>
      </c>
    </row>
    <row r="30" spans="1:5" ht="229.5">
      <c r="A30" t="s">
        <v>44</v>
      </c>
      <c r="E30" s="29" t="s">
        <v>214</v>
      </c>
    </row>
    <row r="31" spans="1:16" ht="12.75">
      <c r="A31" s="19" t="s">
        <v>35</v>
      </c>
      <c s="23" t="s">
        <v>27</v>
      </c>
      <c s="23" t="s">
        <v>764</v>
      </c>
      <c s="19" t="s">
        <v>37</v>
      </c>
      <c s="24" t="s">
        <v>765</v>
      </c>
      <c s="25" t="s">
        <v>143</v>
      </c>
      <c s="26">
        <v>249.52</v>
      </c>
      <c s="27">
        <v>0</v>
      </c>
      <c s="27">
        <f>ROUND(ROUND(H31,2)*ROUND(G31,3),2)</f>
      </c>
      <c r="O31">
        <f>(I31*21)/100</f>
      </c>
      <c t="s">
        <v>13</v>
      </c>
    </row>
    <row r="32" spans="1:5" ht="76.5">
      <c r="A32" s="28" t="s">
        <v>40</v>
      </c>
      <c r="E32" s="29" t="s">
        <v>766</v>
      </c>
    </row>
    <row r="33" spans="1:5" ht="25.5">
      <c r="A33" s="30" t="s">
        <v>42</v>
      </c>
      <c r="E33" s="31" t="s">
        <v>767</v>
      </c>
    </row>
    <row r="34" spans="1:5" ht="229.5">
      <c r="A34" t="s">
        <v>44</v>
      </c>
      <c r="E34" s="29" t="s">
        <v>768</v>
      </c>
    </row>
    <row r="35" spans="1:16" ht="12.75">
      <c r="A35" s="19" t="s">
        <v>35</v>
      </c>
      <c s="23" t="s">
        <v>63</v>
      </c>
      <c s="23" t="s">
        <v>216</v>
      </c>
      <c s="19" t="s">
        <v>37</v>
      </c>
      <c s="24" t="s">
        <v>217</v>
      </c>
      <c s="25" t="s">
        <v>143</v>
      </c>
      <c s="26">
        <v>815.22</v>
      </c>
      <c s="27">
        <v>0</v>
      </c>
      <c s="27">
        <f>ROUND(ROUND(H35,2)*ROUND(G35,3),2)</f>
      </c>
      <c r="O35">
        <f>(I35*21)/100</f>
      </c>
      <c t="s">
        <v>13</v>
      </c>
    </row>
    <row r="36" spans="1:5" ht="51">
      <c r="A36" s="28" t="s">
        <v>40</v>
      </c>
      <c r="E36" s="29" t="s">
        <v>769</v>
      </c>
    </row>
    <row r="37" spans="1:5" ht="51">
      <c r="A37" s="30" t="s">
        <v>42</v>
      </c>
      <c r="E37" s="31" t="s">
        <v>770</v>
      </c>
    </row>
    <row r="38" spans="1:5" ht="293.25">
      <c r="A38" t="s">
        <v>44</v>
      </c>
      <c r="E38" s="29" t="s">
        <v>220</v>
      </c>
    </row>
    <row r="39" spans="1:18" ht="12.75" customHeight="1">
      <c r="A39" s="5" t="s">
        <v>33</v>
      </c>
      <c s="5"/>
      <c s="35" t="s">
        <v>13</v>
      </c>
      <c s="5"/>
      <c s="21" t="s">
        <v>255</v>
      </c>
      <c s="5"/>
      <c s="5"/>
      <c s="5"/>
      <c s="36">
        <f>0+Q39</f>
      </c>
      <c r="O39">
        <f>0+R39</f>
      </c>
      <c r="Q39">
        <f>0+I40+I44</f>
      </c>
      <c>
        <f>0+O40+O44</f>
      </c>
    </row>
    <row r="40" spans="1:16" ht="12.75">
      <c r="A40" s="19" t="s">
        <v>35</v>
      </c>
      <c s="23" t="s">
        <v>68</v>
      </c>
      <c s="23" t="s">
        <v>771</v>
      </c>
      <c s="19" t="s">
        <v>37</v>
      </c>
      <c s="24" t="s">
        <v>772</v>
      </c>
      <c s="25" t="s">
        <v>158</v>
      </c>
      <c s="26">
        <v>672.33</v>
      </c>
      <c s="27">
        <v>0</v>
      </c>
      <c s="27">
        <f>ROUND(ROUND(H40,2)*ROUND(G40,3),2)</f>
      </c>
      <c r="O40">
        <f>(I40*21)/100</f>
      </c>
      <c t="s">
        <v>13</v>
      </c>
    </row>
    <row r="41" spans="1:5" ht="25.5">
      <c r="A41" s="28" t="s">
        <v>40</v>
      </c>
      <c r="E41" s="29" t="s">
        <v>773</v>
      </c>
    </row>
    <row r="42" spans="1:5" ht="12.75">
      <c r="A42" s="30" t="s">
        <v>42</v>
      </c>
      <c r="E42" s="31" t="s">
        <v>774</v>
      </c>
    </row>
    <row r="43" spans="1:5" ht="165.75">
      <c r="A43" t="s">
        <v>44</v>
      </c>
      <c r="E43" s="29" t="s">
        <v>273</v>
      </c>
    </row>
    <row r="44" spans="1:16" ht="12.75">
      <c r="A44" s="19" t="s">
        <v>35</v>
      </c>
      <c s="23" t="s">
        <v>30</v>
      </c>
      <c s="23" t="s">
        <v>298</v>
      </c>
      <c s="19" t="s">
        <v>37</v>
      </c>
      <c s="24" t="s">
        <v>299</v>
      </c>
      <c s="25" t="s">
        <v>143</v>
      </c>
      <c s="26">
        <v>1.5</v>
      </c>
      <c s="27">
        <v>0</v>
      </c>
      <c s="27">
        <f>ROUND(ROUND(H44,2)*ROUND(G44,3),2)</f>
      </c>
      <c r="O44">
        <f>(I44*21)/100</f>
      </c>
      <c t="s">
        <v>13</v>
      </c>
    </row>
    <row r="45" spans="1:5" ht="25.5">
      <c r="A45" s="28" t="s">
        <v>40</v>
      </c>
      <c r="E45" s="29" t="s">
        <v>775</v>
      </c>
    </row>
    <row r="46" spans="1:5" ht="12.75">
      <c r="A46" s="30" t="s">
        <v>42</v>
      </c>
      <c r="E46" s="31" t="s">
        <v>776</v>
      </c>
    </row>
    <row r="47" spans="1:5" ht="369.75">
      <c r="A47" t="s">
        <v>44</v>
      </c>
      <c r="E47" s="29" t="s">
        <v>296</v>
      </c>
    </row>
    <row r="48" spans="1:18" ht="12.75" customHeight="1">
      <c r="A48" s="5" t="s">
        <v>33</v>
      </c>
      <c s="5"/>
      <c s="35" t="s">
        <v>23</v>
      </c>
      <c s="5"/>
      <c s="21" t="s">
        <v>326</v>
      </c>
      <c s="5"/>
      <c s="5"/>
      <c s="5"/>
      <c s="36">
        <f>0+Q48</f>
      </c>
      <c r="O48">
        <f>0+R48</f>
      </c>
      <c r="Q48">
        <f>0+I49+I53</f>
      </c>
      <c>
        <f>0+O49+O53</f>
      </c>
    </row>
    <row r="49" spans="1:16" ht="12.75">
      <c r="A49" s="19" t="s">
        <v>35</v>
      </c>
      <c s="23" t="s">
        <v>32</v>
      </c>
      <c s="23" t="s">
        <v>328</v>
      </c>
      <c s="19" t="s">
        <v>37</v>
      </c>
      <c s="24" t="s">
        <v>329</v>
      </c>
      <c s="25" t="s">
        <v>143</v>
      </c>
      <c s="26">
        <v>2.52</v>
      </c>
      <c s="27">
        <v>0</v>
      </c>
      <c s="27">
        <f>ROUND(ROUND(H49,2)*ROUND(G49,3),2)</f>
      </c>
      <c r="O49">
        <f>(I49*21)/100</f>
      </c>
      <c t="s">
        <v>13</v>
      </c>
    </row>
    <row r="50" spans="1:5" ht="25.5">
      <c r="A50" s="28" t="s">
        <v>40</v>
      </c>
      <c r="E50" s="29" t="s">
        <v>777</v>
      </c>
    </row>
    <row r="51" spans="1:5" ht="12.75">
      <c r="A51" s="30" t="s">
        <v>42</v>
      </c>
      <c r="E51" s="31" t="s">
        <v>778</v>
      </c>
    </row>
    <row r="52" spans="1:5" ht="369.75">
      <c r="A52" t="s">
        <v>44</v>
      </c>
      <c r="E52" s="29" t="s">
        <v>332</v>
      </c>
    </row>
    <row r="53" spans="1:16" ht="12.75">
      <c r="A53" s="19" t="s">
        <v>35</v>
      </c>
      <c s="23" t="s">
        <v>82</v>
      </c>
      <c s="23" t="s">
        <v>339</v>
      </c>
      <c s="19" t="s">
        <v>37</v>
      </c>
      <c s="24" t="s">
        <v>340</v>
      </c>
      <c s="25" t="s">
        <v>143</v>
      </c>
      <c s="26">
        <v>5.04</v>
      </c>
      <c s="27">
        <v>0</v>
      </c>
      <c s="27">
        <f>ROUND(ROUND(H53,2)*ROUND(G53,3),2)</f>
      </c>
      <c r="O53">
        <f>(I53*21)/100</f>
      </c>
      <c t="s">
        <v>13</v>
      </c>
    </row>
    <row r="54" spans="1:5" ht="25.5">
      <c r="A54" s="28" t="s">
        <v>40</v>
      </c>
      <c r="E54" s="29" t="s">
        <v>779</v>
      </c>
    </row>
    <row r="55" spans="1:5" ht="12.75">
      <c r="A55" s="30" t="s">
        <v>42</v>
      </c>
      <c r="E55" s="31" t="s">
        <v>780</v>
      </c>
    </row>
    <row r="56" spans="1:5" ht="102">
      <c r="A56" t="s">
        <v>44</v>
      </c>
      <c r="E56" s="29" t="s">
        <v>343</v>
      </c>
    </row>
    <row r="57" spans="1:18" ht="12.75" customHeight="1">
      <c r="A57" s="5" t="s">
        <v>33</v>
      </c>
      <c s="5"/>
      <c s="35" t="s">
        <v>68</v>
      </c>
      <c s="5"/>
      <c s="21" t="s">
        <v>396</v>
      </c>
      <c s="5"/>
      <c s="5"/>
      <c s="5"/>
      <c s="36">
        <f>0+Q57</f>
      </c>
      <c r="O57">
        <f>0+R57</f>
      </c>
      <c r="Q57">
        <f>0+I58+I62+I66+I70+I74+I78+I82+I86+I90+I94+I98</f>
      </c>
      <c>
        <f>0+O58+O62+O66+O70+O74+O78+O82+O86+O90+O94+O98</f>
      </c>
    </row>
    <row r="58" spans="1:16" ht="12.75">
      <c r="A58" s="19" t="s">
        <v>35</v>
      </c>
      <c s="23" t="s">
        <v>88</v>
      </c>
      <c s="23" t="s">
        <v>781</v>
      </c>
      <c s="19" t="s">
        <v>37</v>
      </c>
      <c s="24" t="s">
        <v>782</v>
      </c>
      <c s="25" t="s">
        <v>158</v>
      </c>
      <c s="26">
        <v>88.07</v>
      </c>
      <c s="27">
        <v>0</v>
      </c>
      <c s="27">
        <f>ROUND(ROUND(H58,2)*ROUND(G58,3),2)</f>
      </c>
      <c r="O58">
        <f>(I58*21)/100</f>
      </c>
      <c t="s">
        <v>13</v>
      </c>
    </row>
    <row r="59" spans="1:5" ht="38.25">
      <c r="A59" s="28" t="s">
        <v>40</v>
      </c>
      <c r="E59" s="29" t="s">
        <v>783</v>
      </c>
    </row>
    <row r="60" spans="1:5" ht="12.75">
      <c r="A60" s="30" t="s">
        <v>42</v>
      </c>
      <c r="E60" s="31" t="s">
        <v>784</v>
      </c>
    </row>
    <row r="61" spans="1:5" ht="255">
      <c r="A61" t="s">
        <v>44</v>
      </c>
      <c r="E61" s="29" t="s">
        <v>785</v>
      </c>
    </row>
    <row r="62" spans="1:16" ht="12.75">
      <c r="A62" s="19" t="s">
        <v>35</v>
      </c>
      <c s="23" t="s">
        <v>162</v>
      </c>
      <c s="23" t="s">
        <v>786</v>
      </c>
      <c s="19" t="s">
        <v>37</v>
      </c>
      <c s="24" t="s">
        <v>787</v>
      </c>
      <c s="25" t="s">
        <v>158</v>
      </c>
      <c s="26">
        <v>43.83</v>
      </c>
      <c s="27">
        <v>0</v>
      </c>
      <c s="27">
        <f>ROUND(ROUND(H62,2)*ROUND(G62,3),2)</f>
      </c>
      <c r="O62">
        <f>(I62*21)/100</f>
      </c>
      <c t="s">
        <v>13</v>
      </c>
    </row>
    <row r="63" spans="1:5" ht="38.25">
      <c r="A63" s="28" t="s">
        <v>40</v>
      </c>
      <c r="E63" s="29" t="s">
        <v>788</v>
      </c>
    </row>
    <row r="64" spans="1:5" ht="12.75">
      <c r="A64" s="30" t="s">
        <v>42</v>
      </c>
      <c r="E64" s="31" t="s">
        <v>789</v>
      </c>
    </row>
    <row r="65" spans="1:5" ht="255">
      <c r="A65" t="s">
        <v>44</v>
      </c>
      <c r="E65" s="29" t="s">
        <v>785</v>
      </c>
    </row>
    <row r="66" spans="1:16" ht="12.75">
      <c r="A66" s="19" t="s">
        <v>35</v>
      </c>
      <c s="23" t="s">
        <v>168</v>
      </c>
      <c s="23" t="s">
        <v>790</v>
      </c>
      <c s="19" t="s">
        <v>37</v>
      </c>
      <c s="24" t="s">
        <v>791</v>
      </c>
      <c s="25" t="s">
        <v>158</v>
      </c>
      <c s="26">
        <v>672.33</v>
      </c>
      <c s="27">
        <v>0</v>
      </c>
      <c s="27">
        <f>ROUND(ROUND(H66,2)*ROUND(G66,3),2)</f>
      </c>
      <c r="O66">
        <f>(I66*21)/100</f>
      </c>
      <c t="s">
        <v>13</v>
      </c>
    </row>
    <row r="67" spans="1:5" ht="25.5">
      <c r="A67" s="28" t="s">
        <v>40</v>
      </c>
      <c r="E67" s="29" t="s">
        <v>792</v>
      </c>
    </row>
    <row r="68" spans="1:5" ht="12.75">
      <c r="A68" s="30" t="s">
        <v>42</v>
      </c>
      <c r="E68" s="31" t="s">
        <v>793</v>
      </c>
    </row>
    <row r="69" spans="1:5" ht="255">
      <c r="A69" t="s">
        <v>44</v>
      </c>
      <c r="E69" s="29" t="s">
        <v>785</v>
      </c>
    </row>
    <row r="70" spans="1:16" ht="12.75">
      <c r="A70" s="19" t="s">
        <v>35</v>
      </c>
      <c s="23" t="s">
        <v>174</v>
      </c>
      <c s="23" t="s">
        <v>794</v>
      </c>
      <c s="19" t="s">
        <v>37</v>
      </c>
      <c s="24" t="s">
        <v>795</v>
      </c>
      <c s="25" t="s">
        <v>86</v>
      </c>
      <c s="26">
        <v>1</v>
      </c>
      <c s="27">
        <v>0</v>
      </c>
      <c s="27">
        <f>ROUND(ROUND(H70,2)*ROUND(G70,3),2)</f>
      </c>
      <c r="O70">
        <f>(I70*21)/100</f>
      </c>
      <c t="s">
        <v>13</v>
      </c>
    </row>
    <row r="71" spans="1:5" ht="25.5">
      <c r="A71" s="28" t="s">
        <v>40</v>
      </c>
      <c r="E71" s="29" t="s">
        <v>796</v>
      </c>
    </row>
    <row r="72" spans="1:5" ht="12.75">
      <c r="A72" s="30" t="s">
        <v>42</v>
      </c>
      <c r="E72" s="31" t="s">
        <v>49</v>
      </c>
    </row>
    <row r="73" spans="1:5" ht="409.5">
      <c r="A73" t="s">
        <v>44</v>
      </c>
      <c r="E73" s="29" t="s">
        <v>797</v>
      </c>
    </row>
    <row r="74" spans="1:16" ht="12.75">
      <c r="A74" s="19" t="s">
        <v>35</v>
      </c>
      <c s="23" t="s">
        <v>181</v>
      </c>
      <c s="23" t="s">
        <v>798</v>
      </c>
      <c s="19" t="s">
        <v>37</v>
      </c>
      <c s="24" t="s">
        <v>799</v>
      </c>
      <c s="25" t="s">
        <v>86</v>
      </c>
      <c s="26">
        <v>17</v>
      </c>
      <c s="27">
        <v>0</v>
      </c>
      <c s="27">
        <f>ROUND(ROUND(H74,2)*ROUND(G74,3),2)</f>
      </c>
      <c r="O74">
        <f>(I74*21)/100</f>
      </c>
      <c t="s">
        <v>13</v>
      </c>
    </row>
    <row r="75" spans="1:5" ht="25.5">
      <c r="A75" s="28" t="s">
        <v>40</v>
      </c>
      <c r="E75" s="29" t="s">
        <v>800</v>
      </c>
    </row>
    <row r="76" spans="1:5" ht="12.75">
      <c r="A76" s="30" t="s">
        <v>42</v>
      </c>
      <c r="E76" s="31" t="s">
        <v>801</v>
      </c>
    </row>
    <row r="77" spans="1:5" ht="255">
      <c r="A77" t="s">
        <v>44</v>
      </c>
      <c r="E77" s="29" t="s">
        <v>802</v>
      </c>
    </row>
    <row r="78" spans="1:16" ht="12.75">
      <c r="A78" s="19" t="s">
        <v>35</v>
      </c>
      <c s="23" t="s">
        <v>185</v>
      </c>
      <c s="23" t="s">
        <v>803</v>
      </c>
      <c s="19" t="s">
        <v>37</v>
      </c>
      <c s="24" t="s">
        <v>804</v>
      </c>
      <c s="25" t="s">
        <v>86</v>
      </c>
      <c s="26">
        <v>22</v>
      </c>
      <c s="27">
        <v>0</v>
      </c>
      <c s="27">
        <f>ROUND(ROUND(H78,2)*ROUND(G78,3),2)</f>
      </c>
      <c r="O78">
        <f>(I78*21)/100</f>
      </c>
      <c t="s">
        <v>13</v>
      </c>
    </row>
    <row r="79" spans="1:5" ht="25.5">
      <c r="A79" s="28" t="s">
        <v>40</v>
      </c>
      <c r="E79" s="29" t="s">
        <v>805</v>
      </c>
    </row>
    <row r="80" spans="1:5" ht="12.75">
      <c r="A80" s="30" t="s">
        <v>42</v>
      </c>
      <c r="E80" s="31" t="s">
        <v>806</v>
      </c>
    </row>
    <row r="81" spans="1:5" ht="76.5">
      <c r="A81" t="s">
        <v>44</v>
      </c>
      <c r="E81" s="29" t="s">
        <v>807</v>
      </c>
    </row>
    <row r="82" spans="1:16" ht="12.75">
      <c r="A82" s="19" t="s">
        <v>35</v>
      </c>
      <c s="23" t="s">
        <v>191</v>
      </c>
      <c s="23" t="s">
        <v>808</v>
      </c>
      <c s="19" t="s">
        <v>37</v>
      </c>
      <c s="24" t="s">
        <v>809</v>
      </c>
      <c s="25" t="s">
        <v>86</v>
      </c>
      <c s="26">
        <v>3</v>
      </c>
      <c s="27">
        <v>0</v>
      </c>
      <c s="27">
        <f>ROUND(ROUND(H82,2)*ROUND(G82,3),2)</f>
      </c>
      <c r="O82">
        <f>(I82*21)/100</f>
      </c>
      <c t="s">
        <v>13</v>
      </c>
    </row>
    <row r="83" spans="1:5" ht="38.25">
      <c r="A83" s="28" t="s">
        <v>40</v>
      </c>
      <c r="E83" s="29" t="s">
        <v>810</v>
      </c>
    </row>
    <row r="84" spans="1:5" ht="12.75">
      <c r="A84" s="30" t="s">
        <v>42</v>
      </c>
      <c r="E84" s="31" t="s">
        <v>406</v>
      </c>
    </row>
    <row r="85" spans="1:5" ht="76.5">
      <c r="A85" t="s">
        <v>44</v>
      </c>
      <c r="E85" s="29" t="s">
        <v>807</v>
      </c>
    </row>
    <row r="86" spans="1:16" ht="12.75">
      <c r="A86" s="19" t="s">
        <v>35</v>
      </c>
      <c s="23" t="s">
        <v>197</v>
      </c>
      <c s="23" t="s">
        <v>811</v>
      </c>
      <c s="19" t="s">
        <v>37</v>
      </c>
      <c s="24" t="s">
        <v>812</v>
      </c>
      <c s="25" t="s">
        <v>158</v>
      </c>
      <c s="26">
        <v>88.07</v>
      </c>
      <c s="27">
        <v>0</v>
      </c>
      <c s="27">
        <f>ROUND(ROUND(H86,2)*ROUND(G86,3),2)</f>
      </c>
      <c r="O86">
        <f>(I86*21)/100</f>
      </c>
      <c t="s">
        <v>13</v>
      </c>
    </row>
    <row r="87" spans="1:5" ht="12.75">
      <c r="A87" s="28" t="s">
        <v>40</v>
      </c>
      <c r="E87" s="29" t="s">
        <v>813</v>
      </c>
    </row>
    <row r="88" spans="1:5" ht="12.75">
      <c r="A88" s="30" t="s">
        <v>42</v>
      </c>
      <c r="E88" s="31" t="s">
        <v>784</v>
      </c>
    </row>
    <row r="89" spans="1:5" ht="51">
      <c r="A89" t="s">
        <v>44</v>
      </c>
      <c r="E89" s="29" t="s">
        <v>814</v>
      </c>
    </row>
    <row r="90" spans="1:16" ht="12.75">
      <c r="A90" s="19" t="s">
        <v>35</v>
      </c>
      <c s="23" t="s">
        <v>203</v>
      </c>
      <c s="23" t="s">
        <v>815</v>
      </c>
      <c s="19" t="s">
        <v>37</v>
      </c>
      <c s="24" t="s">
        <v>816</v>
      </c>
      <c s="25" t="s">
        <v>158</v>
      </c>
      <c s="26">
        <v>43.83</v>
      </c>
      <c s="27">
        <v>0</v>
      </c>
      <c s="27">
        <f>ROUND(ROUND(H90,2)*ROUND(G90,3),2)</f>
      </c>
      <c r="O90">
        <f>(I90*21)/100</f>
      </c>
      <c t="s">
        <v>13</v>
      </c>
    </row>
    <row r="91" spans="1:5" ht="12.75">
      <c r="A91" s="28" t="s">
        <v>40</v>
      </c>
      <c r="E91" s="29" t="s">
        <v>817</v>
      </c>
    </row>
    <row r="92" spans="1:5" ht="12.75">
      <c r="A92" s="30" t="s">
        <v>42</v>
      </c>
      <c r="E92" s="31" t="s">
        <v>789</v>
      </c>
    </row>
    <row r="93" spans="1:5" ht="51">
      <c r="A93" t="s">
        <v>44</v>
      </c>
      <c r="E93" s="29" t="s">
        <v>814</v>
      </c>
    </row>
    <row r="94" spans="1:16" ht="12.75">
      <c r="A94" s="19" t="s">
        <v>35</v>
      </c>
      <c s="23" t="s">
        <v>209</v>
      </c>
      <c s="23" t="s">
        <v>818</v>
      </c>
      <c s="19" t="s">
        <v>37</v>
      </c>
      <c s="24" t="s">
        <v>819</v>
      </c>
      <c s="25" t="s">
        <v>158</v>
      </c>
      <c s="26">
        <v>672.33</v>
      </c>
      <c s="27">
        <v>0</v>
      </c>
      <c s="27">
        <f>ROUND(ROUND(H94,2)*ROUND(G94,3),2)</f>
      </c>
      <c r="O94">
        <f>(I94*21)/100</f>
      </c>
      <c t="s">
        <v>13</v>
      </c>
    </row>
    <row r="95" spans="1:5" ht="12.75">
      <c r="A95" s="28" t="s">
        <v>40</v>
      </c>
      <c r="E95" s="29" t="s">
        <v>820</v>
      </c>
    </row>
    <row r="96" spans="1:5" ht="12.75">
      <c r="A96" s="30" t="s">
        <v>42</v>
      </c>
      <c r="E96" s="31" t="s">
        <v>793</v>
      </c>
    </row>
    <row r="97" spans="1:5" ht="51">
      <c r="A97" t="s">
        <v>44</v>
      </c>
      <c r="E97" s="29" t="s">
        <v>814</v>
      </c>
    </row>
    <row r="98" spans="1:16" ht="12.75">
      <c r="A98" s="19" t="s">
        <v>35</v>
      </c>
      <c s="23" t="s">
        <v>215</v>
      </c>
      <c s="23" t="s">
        <v>821</v>
      </c>
      <c s="19" t="s">
        <v>37</v>
      </c>
      <c s="24" t="s">
        <v>822</v>
      </c>
      <c s="25" t="s">
        <v>158</v>
      </c>
      <c s="26">
        <v>716.16</v>
      </c>
      <c s="27">
        <v>0</v>
      </c>
      <c s="27">
        <f>ROUND(ROUND(H98,2)*ROUND(G98,3),2)</f>
      </c>
      <c r="O98">
        <f>(I98*21)/100</f>
      </c>
      <c t="s">
        <v>13</v>
      </c>
    </row>
    <row r="99" spans="1:5" ht="38.25">
      <c r="A99" s="28" t="s">
        <v>40</v>
      </c>
      <c r="E99" s="29" t="s">
        <v>823</v>
      </c>
    </row>
    <row r="100" spans="1:5" ht="12.75">
      <c r="A100" s="30" t="s">
        <v>42</v>
      </c>
      <c r="E100" s="31" t="s">
        <v>824</v>
      </c>
    </row>
    <row r="101" spans="1:5" ht="25.5">
      <c r="A101" t="s">
        <v>44</v>
      </c>
      <c r="E101" s="29" t="s">
        <v>825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1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0+O9+O18+O39+O44+O49+O78+O107</f>
      </c>
      <c t="s">
        <v>12</v>
      </c>
    </row>
    <row r="3" spans="1:16" ht="15" customHeight="1">
      <c r="A3" t="s">
        <v>1</v>
      </c>
      <c s="8" t="s">
        <v>4</v>
      </c>
      <c s="9" t="s">
        <v>5</v>
      </c>
      <c s="1"/>
      <c s="10" t="s">
        <v>6</v>
      </c>
      <c s="1"/>
      <c s="4"/>
      <c s="3" t="s">
        <v>564</v>
      </c>
      <c s="32">
        <f>0+I9+I18+I39+I44+I49+I78+I107</f>
      </c>
      <c r="O3" t="s">
        <v>9</v>
      </c>
      <c t="s">
        <v>13</v>
      </c>
    </row>
    <row r="4" spans="1:16" ht="15" customHeight="1">
      <c r="A4" t="s">
        <v>7</v>
      </c>
      <c s="8" t="s">
        <v>93</v>
      </c>
      <c s="9" t="s">
        <v>745</v>
      </c>
      <c s="1"/>
      <c s="10" t="s">
        <v>746</v>
      </c>
      <c s="1"/>
      <c s="1"/>
      <c s="7"/>
      <c s="7"/>
      <c r="O4" t="s">
        <v>10</v>
      </c>
      <c t="s">
        <v>13</v>
      </c>
    </row>
    <row r="5" spans="1:16" ht="12.75" customHeight="1">
      <c r="A5" t="s">
        <v>96</v>
      </c>
      <c s="12" t="s">
        <v>8</v>
      </c>
      <c s="13" t="s">
        <v>564</v>
      </c>
      <c s="5"/>
      <c s="14" t="s">
        <v>826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99</v>
      </c>
      <c s="19" t="s">
        <v>37</v>
      </c>
      <c s="24" t="s">
        <v>100</v>
      </c>
      <c s="25" t="s">
        <v>101</v>
      </c>
      <c s="26">
        <v>240.408</v>
      </c>
      <c s="27">
        <v>0</v>
      </c>
      <c s="27">
        <f>ROUND(ROUND(H10,2)*ROUND(G10,3),2)</f>
      </c>
      <c r="O10">
        <f>(I10*21)/100</f>
      </c>
      <c t="s">
        <v>13</v>
      </c>
    </row>
    <row r="11" spans="1:5" ht="25.5">
      <c r="A11" s="28" t="s">
        <v>40</v>
      </c>
      <c r="E11" s="29" t="s">
        <v>566</v>
      </c>
    </row>
    <row r="12" spans="1:5" ht="25.5">
      <c r="A12" s="30" t="s">
        <v>42</v>
      </c>
      <c r="E12" s="31" t="s">
        <v>827</v>
      </c>
    </row>
    <row r="13" spans="1:5" ht="25.5">
      <c r="A13" t="s">
        <v>44</v>
      </c>
      <c r="E13" s="29" t="s">
        <v>104</v>
      </c>
    </row>
    <row r="14" spans="1:16" ht="12.75">
      <c r="A14" s="19" t="s">
        <v>35</v>
      </c>
      <c s="23" t="s">
        <v>13</v>
      </c>
      <c s="23" t="s">
        <v>749</v>
      </c>
      <c s="19" t="s">
        <v>37</v>
      </c>
      <c s="24" t="s">
        <v>750</v>
      </c>
      <c s="25" t="s">
        <v>39</v>
      </c>
      <c s="26">
        <v>1</v>
      </c>
      <c s="27">
        <v>0</v>
      </c>
      <c s="27">
        <f>ROUND(ROUND(H14,2)*ROUND(G14,3),2)</f>
      </c>
      <c r="O14">
        <f>(I14*21)/100</f>
      </c>
      <c t="s">
        <v>13</v>
      </c>
    </row>
    <row r="15" spans="1:5" ht="25.5">
      <c r="A15" s="28" t="s">
        <v>40</v>
      </c>
      <c r="E15" s="29" t="s">
        <v>751</v>
      </c>
    </row>
    <row r="16" spans="1:5" ht="12.75">
      <c r="A16" s="30" t="s">
        <v>42</v>
      </c>
      <c r="E16" s="31" t="s">
        <v>49</v>
      </c>
    </row>
    <row r="17" spans="1:5" ht="12.75">
      <c r="A17" t="s">
        <v>44</v>
      </c>
      <c r="E17" s="29" t="s">
        <v>92</v>
      </c>
    </row>
    <row r="18" spans="1:18" ht="12.75" customHeight="1">
      <c r="A18" s="5" t="s">
        <v>33</v>
      </c>
      <c s="5"/>
      <c s="35" t="s">
        <v>19</v>
      </c>
      <c s="5"/>
      <c s="21" t="s">
        <v>114</v>
      </c>
      <c s="5"/>
      <c s="5"/>
      <c s="5"/>
      <c s="36">
        <f>0+Q18</f>
      </c>
      <c r="O18">
        <f>0+R18</f>
      </c>
      <c r="Q18">
        <f>0+I19+I23+I27+I31+I35</f>
      </c>
      <c>
        <f>0+O19+O23+O27+O31+O35</f>
      </c>
    </row>
    <row r="19" spans="1:16" ht="12.75">
      <c r="A19" s="19" t="s">
        <v>35</v>
      </c>
      <c s="23" t="s">
        <v>12</v>
      </c>
      <c s="23" t="s">
        <v>156</v>
      </c>
      <c s="19" t="s">
        <v>37</v>
      </c>
      <c s="24" t="s">
        <v>157</v>
      </c>
      <c s="25" t="s">
        <v>158</v>
      </c>
      <c s="26">
        <v>135</v>
      </c>
      <c s="27">
        <v>0</v>
      </c>
      <c s="27">
        <f>ROUND(ROUND(H19,2)*ROUND(G19,3),2)</f>
      </c>
      <c r="O19">
        <f>(I19*21)/100</f>
      </c>
      <c t="s">
        <v>13</v>
      </c>
    </row>
    <row r="20" spans="1:5" ht="51">
      <c r="A20" s="28" t="s">
        <v>40</v>
      </c>
      <c r="E20" s="29" t="s">
        <v>828</v>
      </c>
    </row>
    <row r="21" spans="1:5" ht="12.75">
      <c r="A21" s="30" t="s">
        <v>42</v>
      </c>
      <c r="E21" s="31" t="s">
        <v>829</v>
      </c>
    </row>
    <row r="22" spans="1:5" ht="25.5">
      <c r="A22" t="s">
        <v>44</v>
      </c>
      <c r="E22" s="29" t="s">
        <v>161</v>
      </c>
    </row>
    <row r="23" spans="1:16" ht="12.75">
      <c r="A23" s="19" t="s">
        <v>35</v>
      </c>
      <c s="23" t="s">
        <v>23</v>
      </c>
      <c s="23" t="s">
        <v>752</v>
      </c>
      <c s="19" t="s">
        <v>37</v>
      </c>
      <c s="24" t="s">
        <v>753</v>
      </c>
      <c s="25" t="s">
        <v>754</v>
      </c>
      <c s="26">
        <v>20.352</v>
      </c>
      <c s="27">
        <v>0</v>
      </c>
      <c s="27">
        <f>ROUND(ROUND(H23,2)*ROUND(G23,3),2)</f>
      </c>
      <c r="O23">
        <f>(I23*21)/100</f>
      </c>
      <c t="s">
        <v>13</v>
      </c>
    </row>
    <row r="24" spans="1:5" ht="12.75">
      <c r="A24" s="28" t="s">
        <v>40</v>
      </c>
      <c r="E24" s="29" t="s">
        <v>755</v>
      </c>
    </row>
    <row r="25" spans="1:5" ht="12.75">
      <c r="A25" s="30" t="s">
        <v>42</v>
      </c>
      <c r="E25" s="31" t="s">
        <v>830</v>
      </c>
    </row>
    <row r="26" spans="1:5" ht="38.25">
      <c r="A26" t="s">
        <v>44</v>
      </c>
      <c r="E26" s="29" t="s">
        <v>757</v>
      </c>
    </row>
    <row r="27" spans="1:16" ht="12.75">
      <c r="A27" s="19" t="s">
        <v>35</v>
      </c>
      <c s="23" t="s">
        <v>25</v>
      </c>
      <c s="23" t="s">
        <v>758</v>
      </c>
      <c s="19" t="s">
        <v>37</v>
      </c>
      <c s="24" t="s">
        <v>759</v>
      </c>
      <c s="25" t="s">
        <v>143</v>
      </c>
      <c s="26">
        <v>133.56</v>
      </c>
      <c s="27">
        <v>0</v>
      </c>
      <c s="27">
        <f>ROUND(ROUND(H27,2)*ROUND(G27,3),2)</f>
      </c>
      <c r="O27">
        <f>(I27*21)/100</f>
      </c>
      <c t="s">
        <v>13</v>
      </c>
    </row>
    <row r="28" spans="1:5" ht="51">
      <c r="A28" s="28" t="s">
        <v>40</v>
      </c>
      <c r="E28" s="29" t="s">
        <v>760</v>
      </c>
    </row>
    <row r="29" spans="1:5" ht="25.5">
      <c r="A29" s="30" t="s">
        <v>42</v>
      </c>
      <c r="E29" s="31" t="s">
        <v>831</v>
      </c>
    </row>
    <row r="30" spans="1:5" ht="318.75">
      <c r="A30" t="s">
        <v>44</v>
      </c>
      <c r="E30" s="29" t="s">
        <v>196</v>
      </c>
    </row>
    <row r="31" spans="1:16" ht="12.75">
      <c r="A31" s="19" t="s">
        <v>35</v>
      </c>
      <c s="23" t="s">
        <v>27</v>
      </c>
      <c s="23" t="s">
        <v>764</v>
      </c>
      <c s="19" t="s">
        <v>37</v>
      </c>
      <c s="24" t="s">
        <v>765</v>
      </c>
      <c s="25" t="s">
        <v>143</v>
      </c>
      <c s="26">
        <v>22.26</v>
      </c>
      <c s="27">
        <v>0</v>
      </c>
      <c s="27">
        <f>ROUND(ROUND(H31,2)*ROUND(G31,3),2)</f>
      </c>
      <c r="O31">
        <f>(I31*21)/100</f>
      </c>
      <c t="s">
        <v>13</v>
      </c>
    </row>
    <row r="32" spans="1:5" ht="76.5">
      <c r="A32" s="28" t="s">
        <v>40</v>
      </c>
      <c r="E32" s="29" t="s">
        <v>766</v>
      </c>
    </row>
    <row r="33" spans="1:5" ht="25.5">
      <c r="A33" s="30" t="s">
        <v>42</v>
      </c>
      <c r="E33" s="31" t="s">
        <v>832</v>
      </c>
    </row>
    <row r="34" spans="1:5" ht="229.5">
      <c r="A34" t="s">
        <v>44</v>
      </c>
      <c r="E34" s="29" t="s">
        <v>768</v>
      </c>
    </row>
    <row r="35" spans="1:16" ht="12.75">
      <c r="A35" s="19" t="s">
        <v>35</v>
      </c>
      <c s="23" t="s">
        <v>63</v>
      </c>
      <c s="23" t="s">
        <v>216</v>
      </c>
      <c s="19" t="s">
        <v>37</v>
      </c>
      <c s="24" t="s">
        <v>217</v>
      </c>
      <c s="25" t="s">
        <v>143</v>
      </c>
      <c s="26">
        <v>75.69</v>
      </c>
      <c s="27">
        <v>0</v>
      </c>
      <c s="27">
        <f>ROUND(ROUND(H35,2)*ROUND(G35,3),2)</f>
      </c>
      <c r="O35">
        <f>(I35*21)/100</f>
      </c>
      <c t="s">
        <v>13</v>
      </c>
    </row>
    <row r="36" spans="1:5" ht="51">
      <c r="A36" s="28" t="s">
        <v>40</v>
      </c>
      <c r="E36" s="29" t="s">
        <v>769</v>
      </c>
    </row>
    <row r="37" spans="1:5" ht="51">
      <c r="A37" s="30" t="s">
        <v>42</v>
      </c>
      <c r="E37" s="31" t="s">
        <v>833</v>
      </c>
    </row>
    <row r="38" spans="1:5" ht="293.25">
      <c r="A38" t="s">
        <v>44</v>
      </c>
      <c r="E38" s="29" t="s">
        <v>220</v>
      </c>
    </row>
    <row r="39" spans="1:18" ht="12.75" customHeight="1">
      <c r="A39" s="5" t="s">
        <v>33</v>
      </c>
      <c s="5"/>
      <c s="35" t="s">
        <v>13</v>
      </c>
      <c s="5"/>
      <c s="21" t="s">
        <v>255</v>
      </c>
      <c s="5"/>
      <c s="5"/>
      <c s="5"/>
      <c s="36">
        <f>0+Q39</f>
      </c>
      <c r="O39">
        <f>0+R39</f>
      </c>
      <c r="Q39">
        <f>0+I40</f>
      </c>
      <c>
        <f>0+O40</f>
      </c>
    </row>
    <row r="40" spans="1:16" ht="12.75">
      <c r="A40" s="19" t="s">
        <v>35</v>
      </c>
      <c s="23" t="s">
        <v>68</v>
      </c>
      <c s="23" t="s">
        <v>771</v>
      </c>
      <c s="19" t="s">
        <v>37</v>
      </c>
      <c s="24" t="s">
        <v>772</v>
      </c>
      <c s="25" t="s">
        <v>158</v>
      </c>
      <c s="26">
        <v>63.6</v>
      </c>
      <c s="27">
        <v>0</v>
      </c>
      <c s="27">
        <f>ROUND(ROUND(H40,2)*ROUND(G40,3),2)</f>
      </c>
      <c r="O40">
        <f>(I40*21)/100</f>
      </c>
      <c t="s">
        <v>13</v>
      </c>
    </row>
    <row r="41" spans="1:5" ht="38.25">
      <c r="A41" s="28" t="s">
        <v>40</v>
      </c>
      <c r="E41" s="29" t="s">
        <v>834</v>
      </c>
    </row>
    <row r="42" spans="1:5" ht="12.75">
      <c r="A42" s="30" t="s">
        <v>42</v>
      </c>
      <c r="E42" s="31" t="s">
        <v>835</v>
      </c>
    </row>
    <row r="43" spans="1:5" ht="165.75">
      <c r="A43" t="s">
        <v>44</v>
      </c>
      <c r="E43" s="29" t="s">
        <v>273</v>
      </c>
    </row>
    <row r="44" spans="1:18" ht="12.75" customHeight="1">
      <c r="A44" s="5" t="s">
        <v>33</v>
      </c>
      <c s="5"/>
      <c s="35" t="s">
        <v>23</v>
      </c>
      <c s="5"/>
      <c s="21" t="s">
        <v>326</v>
      </c>
      <c s="5"/>
      <c s="5"/>
      <c s="5"/>
      <c s="36">
        <f>0+Q44</f>
      </c>
      <c r="O44">
        <f>0+R44</f>
      </c>
      <c r="Q44">
        <f>0+I45</f>
      </c>
      <c>
        <f>0+O45</f>
      </c>
    </row>
    <row r="45" spans="1:16" ht="12.75">
      <c r="A45" s="19" t="s">
        <v>35</v>
      </c>
      <c s="23" t="s">
        <v>30</v>
      </c>
      <c s="23" t="s">
        <v>836</v>
      </c>
      <c s="19" t="s">
        <v>37</v>
      </c>
      <c s="24" t="s">
        <v>837</v>
      </c>
      <c s="25" t="s">
        <v>143</v>
      </c>
      <c s="26">
        <v>0.502</v>
      </c>
      <c s="27">
        <v>0</v>
      </c>
      <c s="27">
        <f>ROUND(ROUND(H45,2)*ROUND(G45,3),2)</f>
      </c>
      <c r="O45">
        <f>(I45*21)/100</f>
      </c>
      <c t="s">
        <v>13</v>
      </c>
    </row>
    <row r="46" spans="1:5" ht="25.5">
      <c r="A46" s="28" t="s">
        <v>40</v>
      </c>
      <c r="E46" s="29" t="s">
        <v>838</v>
      </c>
    </row>
    <row r="47" spans="1:5" ht="25.5">
      <c r="A47" s="30" t="s">
        <v>42</v>
      </c>
      <c r="E47" s="31" t="s">
        <v>839</v>
      </c>
    </row>
    <row r="48" spans="1:5" ht="369.75">
      <c r="A48" t="s">
        <v>44</v>
      </c>
      <c r="E48" s="29" t="s">
        <v>332</v>
      </c>
    </row>
    <row r="49" spans="1:18" ht="12.75" customHeight="1">
      <c r="A49" s="5" t="s">
        <v>33</v>
      </c>
      <c s="5"/>
      <c s="35" t="s">
        <v>25</v>
      </c>
      <c s="5"/>
      <c s="21" t="s">
        <v>344</v>
      </c>
      <c s="5"/>
      <c s="5"/>
      <c s="5"/>
      <c s="36">
        <f>0+Q49</f>
      </c>
      <c r="O49">
        <f>0+R49</f>
      </c>
      <c r="Q49">
        <f>0+I50+I54+I58+I62+I66+I70+I74</f>
      </c>
      <c>
        <f>0+O50+O54+O58+O62+O66+O70+O74</f>
      </c>
    </row>
    <row r="50" spans="1:16" ht="12.75">
      <c r="A50" s="19" t="s">
        <v>35</v>
      </c>
      <c s="23" t="s">
        <v>32</v>
      </c>
      <c s="23" t="s">
        <v>346</v>
      </c>
      <c s="19" t="s">
        <v>37</v>
      </c>
      <c s="24" t="s">
        <v>347</v>
      </c>
      <c s="25" t="s">
        <v>117</v>
      </c>
      <c s="26">
        <v>330</v>
      </c>
      <c s="27">
        <v>0</v>
      </c>
      <c s="27">
        <f>ROUND(ROUND(H50,2)*ROUND(G50,3),2)</f>
      </c>
      <c r="O50">
        <f>(I50*21)/100</f>
      </c>
      <c t="s">
        <v>13</v>
      </c>
    </row>
    <row r="51" spans="1:5" ht="38.25">
      <c r="A51" s="28" t="s">
        <v>40</v>
      </c>
      <c r="E51" s="29" t="s">
        <v>840</v>
      </c>
    </row>
    <row r="52" spans="1:5" ht="12.75">
      <c r="A52" s="30" t="s">
        <v>42</v>
      </c>
      <c r="E52" s="31" t="s">
        <v>841</v>
      </c>
    </row>
    <row r="53" spans="1:5" ht="51">
      <c r="A53" t="s">
        <v>44</v>
      </c>
      <c r="E53" s="29" t="s">
        <v>350</v>
      </c>
    </row>
    <row r="54" spans="1:16" ht="12.75">
      <c r="A54" s="19" t="s">
        <v>35</v>
      </c>
      <c s="23" t="s">
        <v>82</v>
      </c>
      <c s="23" t="s">
        <v>358</v>
      </c>
      <c s="19" t="s">
        <v>37</v>
      </c>
      <c s="24" t="s">
        <v>359</v>
      </c>
      <c s="25" t="s">
        <v>117</v>
      </c>
      <c s="26">
        <v>165</v>
      </c>
      <c s="27">
        <v>0</v>
      </c>
      <c s="27">
        <f>ROUND(ROUND(H54,2)*ROUND(G54,3),2)</f>
      </c>
      <c r="O54">
        <f>(I54*21)/100</f>
      </c>
      <c t="s">
        <v>13</v>
      </c>
    </row>
    <row r="55" spans="1:5" ht="38.25">
      <c r="A55" s="28" t="s">
        <v>40</v>
      </c>
      <c r="E55" s="29" t="s">
        <v>842</v>
      </c>
    </row>
    <row r="56" spans="1:5" ht="25.5">
      <c r="A56" s="30" t="s">
        <v>42</v>
      </c>
      <c r="E56" s="31" t="s">
        <v>843</v>
      </c>
    </row>
    <row r="57" spans="1:5" ht="51">
      <c r="A57" t="s">
        <v>44</v>
      </c>
      <c r="E57" s="29" t="s">
        <v>362</v>
      </c>
    </row>
    <row r="58" spans="1:16" ht="12.75">
      <c r="A58" s="19" t="s">
        <v>35</v>
      </c>
      <c s="23" t="s">
        <v>88</v>
      </c>
      <c s="23" t="s">
        <v>364</v>
      </c>
      <c s="19" t="s">
        <v>37</v>
      </c>
      <c s="24" t="s">
        <v>365</v>
      </c>
      <c s="25" t="s">
        <v>117</v>
      </c>
      <c s="26">
        <v>330</v>
      </c>
      <c s="27">
        <v>0</v>
      </c>
      <c s="27">
        <f>ROUND(ROUND(H58,2)*ROUND(G58,3),2)</f>
      </c>
      <c r="O58">
        <f>(I58*21)/100</f>
      </c>
      <c t="s">
        <v>13</v>
      </c>
    </row>
    <row r="59" spans="1:5" ht="51">
      <c r="A59" s="28" t="s">
        <v>40</v>
      </c>
      <c r="E59" s="29" t="s">
        <v>844</v>
      </c>
    </row>
    <row r="60" spans="1:5" ht="38.25">
      <c r="A60" s="30" t="s">
        <v>42</v>
      </c>
      <c r="E60" s="31" t="s">
        <v>845</v>
      </c>
    </row>
    <row r="61" spans="1:5" ht="51">
      <c r="A61" t="s">
        <v>44</v>
      </c>
      <c r="E61" s="29" t="s">
        <v>362</v>
      </c>
    </row>
    <row r="62" spans="1:16" ht="12.75">
      <c r="A62" s="19" t="s">
        <v>35</v>
      </c>
      <c s="23" t="s">
        <v>162</v>
      </c>
      <c s="23" t="s">
        <v>369</v>
      </c>
      <c s="19" t="s">
        <v>37</v>
      </c>
      <c s="24" t="s">
        <v>370</v>
      </c>
      <c s="25" t="s">
        <v>117</v>
      </c>
      <c s="26">
        <v>165</v>
      </c>
      <c s="27">
        <v>0</v>
      </c>
      <c s="27">
        <f>ROUND(ROUND(H62,2)*ROUND(G62,3),2)</f>
      </c>
      <c r="O62">
        <f>(I62*21)/100</f>
      </c>
      <c t="s">
        <v>13</v>
      </c>
    </row>
    <row r="63" spans="1:5" ht="38.25">
      <c r="A63" s="28" t="s">
        <v>40</v>
      </c>
      <c r="E63" s="29" t="s">
        <v>846</v>
      </c>
    </row>
    <row r="64" spans="1:5" ht="12.75">
      <c r="A64" s="30" t="s">
        <v>42</v>
      </c>
      <c r="E64" s="31" t="s">
        <v>847</v>
      </c>
    </row>
    <row r="65" spans="1:5" ht="140.25">
      <c r="A65" t="s">
        <v>44</v>
      </c>
      <c r="E65" s="29" t="s">
        <v>373</v>
      </c>
    </row>
    <row r="66" spans="1:16" ht="12.75">
      <c r="A66" s="19" t="s">
        <v>35</v>
      </c>
      <c s="23" t="s">
        <v>168</v>
      </c>
      <c s="23" t="s">
        <v>375</v>
      </c>
      <c s="19" t="s">
        <v>37</v>
      </c>
      <c s="24" t="s">
        <v>376</v>
      </c>
      <c s="25" t="s">
        <v>117</v>
      </c>
      <c s="26">
        <v>165</v>
      </c>
      <c s="27">
        <v>0</v>
      </c>
      <c s="27">
        <f>ROUND(ROUND(H66,2)*ROUND(G66,3),2)</f>
      </c>
      <c r="O66">
        <f>(I66*21)/100</f>
      </c>
      <c t="s">
        <v>13</v>
      </c>
    </row>
    <row r="67" spans="1:5" ht="38.25">
      <c r="A67" s="28" t="s">
        <v>40</v>
      </c>
      <c r="E67" s="29" t="s">
        <v>848</v>
      </c>
    </row>
    <row r="68" spans="1:5" ht="12.75">
      <c r="A68" s="30" t="s">
        <v>42</v>
      </c>
      <c r="E68" s="31" t="s">
        <v>847</v>
      </c>
    </row>
    <row r="69" spans="1:5" ht="140.25">
      <c r="A69" t="s">
        <v>44</v>
      </c>
      <c r="E69" s="29" t="s">
        <v>373</v>
      </c>
    </row>
    <row r="70" spans="1:16" ht="12.75">
      <c r="A70" s="19" t="s">
        <v>35</v>
      </c>
      <c s="23" t="s">
        <v>174</v>
      </c>
      <c s="23" t="s">
        <v>380</v>
      </c>
      <c s="19" t="s">
        <v>37</v>
      </c>
      <c s="24" t="s">
        <v>381</v>
      </c>
      <c s="25" t="s">
        <v>117</v>
      </c>
      <c s="26">
        <v>165</v>
      </c>
      <c s="27">
        <v>0</v>
      </c>
      <c s="27">
        <f>ROUND(ROUND(H70,2)*ROUND(G70,3),2)</f>
      </c>
      <c r="O70">
        <f>(I70*21)/100</f>
      </c>
      <c t="s">
        <v>13</v>
      </c>
    </row>
    <row r="71" spans="1:5" ht="38.25">
      <c r="A71" s="28" t="s">
        <v>40</v>
      </c>
      <c r="E71" s="29" t="s">
        <v>849</v>
      </c>
    </row>
    <row r="72" spans="1:5" ht="12.75">
      <c r="A72" s="30" t="s">
        <v>42</v>
      </c>
      <c r="E72" s="31" t="s">
        <v>847</v>
      </c>
    </row>
    <row r="73" spans="1:5" ht="140.25">
      <c r="A73" t="s">
        <v>44</v>
      </c>
      <c r="E73" s="29" t="s">
        <v>373</v>
      </c>
    </row>
    <row r="74" spans="1:16" ht="12.75">
      <c r="A74" s="19" t="s">
        <v>35</v>
      </c>
      <c s="23" t="s">
        <v>181</v>
      </c>
      <c s="23" t="s">
        <v>385</v>
      </c>
      <c s="19" t="s">
        <v>37</v>
      </c>
      <c s="24" t="s">
        <v>386</v>
      </c>
      <c s="25" t="s">
        <v>117</v>
      </c>
      <c s="26">
        <v>165</v>
      </c>
      <c s="27">
        <v>0</v>
      </c>
      <c s="27">
        <f>ROUND(ROUND(H74,2)*ROUND(G74,3),2)</f>
      </c>
      <c r="O74">
        <f>(I74*21)/100</f>
      </c>
      <c t="s">
        <v>13</v>
      </c>
    </row>
    <row r="75" spans="1:5" ht="25.5">
      <c r="A75" s="28" t="s">
        <v>40</v>
      </c>
      <c r="E75" s="29" t="s">
        <v>850</v>
      </c>
    </row>
    <row r="76" spans="1:5" ht="25.5">
      <c r="A76" s="30" t="s">
        <v>42</v>
      </c>
      <c r="E76" s="31" t="s">
        <v>843</v>
      </c>
    </row>
    <row r="77" spans="1:5" ht="25.5">
      <c r="A77" t="s">
        <v>44</v>
      </c>
      <c r="E77" s="29" t="s">
        <v>388</v>
      </c>
    </row>
    <row r="78" spans="1:18" ht="12.75" customHeight="1">
      <c r="A78" s="5" t="s">
        <v>33</v>
      </c>
      <c s="5"/>
      <c s="35" t="s">
        <v>68</v>
      </c>
      <c s="5"/>
      <c s="21" t="s">
        <v>396</v>
      </c>
      <c s="5"/>
      <c s="5"/>
      <c s="5"/>
      <c s="36">
        <f>0+Q78</f>
      </c>
      <c r="O78">
        <f>0+R78</f>
      </c>
      <c r="Q78">
        <f>0+I79+I83+I87+I91+I95+I99+I103</f>
      </c>
      <c>
        <f>0+O79+O83+O87+O91+O95+O99+O103</f>
      </c>
    </row>
    <row r="79" spans="1:16" ht="12.75">
      <c r="A79" s="19" t="s">
        <v>35</v>
      </c>
      <c s="23" t="s">
        <v>185</v>
      </c>
      <c s="23" t="s">
        <v>790</v>
      </c>
      <c s="19" t="s">
        <v>37</v>
      </c>
      <c s="24" t="s">
        <v>791</v>
      </c>
      <c s="25" t="s">
        <v>158</v>
      </c>
      <c s="26">
        <v>13.6</v>
      </c>
      <c s="27">
        <v>0</v>
      </c>
      <c s="27">
        <f>ROUND(ROUND(H79,2)*ROUND(G79,3),2)</f>
      </c>
      <c r="O79">
        <f>(I79*21)/100</f>
      </c>
      <c t="s">
        <v>13</v>
      </c>
    </row>
    <row r="80" spans="1:5" ht="25.5">
      <c r="A80" s="28" t="s">
        <v>40</v>
      </c>
      <c r="E80" s="29" t="s">
        <v>792</v>
      </c>
    </row>
    <row r="81" spans="1:5" ht="12.75">
      <c r="A81" s="30" t="s">
        <v>42</v>
      </c>
      <c r="E81" s="31" t="s">
        <v>851</v>
      </c>
    </row>
    <row r="82" spans="1:5" ht="255">
      <c r="A82" t="s">
        <v>44</v>
      </c>
      <c r="E82" s="29" t="s">
        <v>785</v>
      </c>
    </row>
    <row r="83" spans="1:16" ht="12.75">
      <c r="A83" s="19" t="s">
        <v>35</v>
      </c>
      <c s="23" t="s">
        <v>191</v>
      </c>
      <c s="23" t="s">
        <v>852</v>
      </c>
      <c s="19" t="s">
        <v>37</v>
      </c>
      <c s="24" t="s">
        <v>853</v>
      </c>
      <c s="25" t="s">
        <v>158</v>
      </c>
      <c s="26">
        <v>50</v>
      </c>
      <c s="27">
        <v>0</v>
      </c>
      <c s="27">
        <f>ROUND(ROUND(H83,2)*ROUND(G83,3),2)</f>
      </c>
      <c r="O83">
        <f>(I83*21)/100</f>
      </c>
      <c t="s">
        <v>13</v>
      </c>
    </row>
    <row r="84" spans="1:5" ht="25.5">
      <c r="A84" s="28" t="s">
        <v>40</v>
      </c>
      <c r="E84" s="29" t="s">
        <v>792</v>
      </c>
    </row>
    <row r="85" spans="1:5" ht="12.75">
      <c r="A85" s="30" t="s">
        <v>42</v>
      </c>
      <c r="E85" s="31" t="s">
        <v>854</v>
      </c>
    </row>
    <row r="86" spans="1:5" ht="255">
      <c r="A86" t="s">
        <v>44</v>
      </c>
      <c r="E86" s="29" t="s">
        <v>785</v>
      </c>
    </row>
    <row r="87" spans="1:16" ht="12.75">
      <c r="A87" s="19" t="s">
        <v>35</v>
      </c>
      <c s="23" t="s">
        <v>197</v>
      </c>
      <c s="23" t="s">
        <v>398</v>
      </c>
      <c s="19" t="s">
        <v>37</v>
      </c>
      <c s="24" t="s">
        <v>399</v>
      </c>
      <c s="25" t="s">
        <v>86</v>
      </c>
      <c s="26">
        <v>2</v>
      </c>
      <c s="27">
        <v>0</v>
      </c>
      <c s="27">
        <f>ROUND(ROUND(H87,2)*ROUND(G87,3),2)</f>
      </c>
      <c r="O87">
        <f>(I87*21)/100</f>
      </c>
      <c t="s">
        <v>13</v>
      </c>
    </row>
    <row r="88" spans="1:5" ht="38.25">
      <c r="A88" s="28" t="s">
        <v>40</v>
      </c>
      <c r="E88" s="29" t="s">
        <v>855</v>
      </c>
    </row>
    <row r="89" spans="1:5" ht="12.75">
      <c r="A89" s="30" t="s">
        <v>42</v>
      </c>
      <c r="E89" s="31" t="s">
        <v>530</v>
      </c>
    </row>
    <row r="90" spans="1:5" ht="242.25">
      <c r="A90" t="s">
        <v>44</v>
      </c>
      <c r="E90" s="29" t="s">
        <v>401</v>
      </c>
    </row>
    <row r="91" spans="1:16" ht="12.75">
      <c r="A91" s="19" t="s">
        <v>35</v>
      </c>
      <c s="23" t="s">
        <v>203</v>
      </c>
      <c s="23" t="s">
        <v>856</v>
      </c>
      <c s="19" t="s">
        <v>37</v>
      </c>
      <c s="24" t="s">
        <v>857</v>
      </c>
      <c s="25" t="s">
        <v>86</v>
      </c>
      <c s="26">
        <v>1</v>
      </c>
      <c s="27">
        <v>0</v>
      </c>
      <c s="27">
        <f>ROUND(ROUND(H91,2)*ROUND(G91,3),2)</f>
      </c>
      <c r="O91">
        <f>(I91*21)/100</f>
      </c>
      <c t="s">
        <v>13</v>
      </c>
    </row>
    <row r="92" spans="1:5" ht="12.75">
      <c r="A92" s="28" t="s">
        <v>40</v>
      </c>
      <c r="E92" s="29" t="s">
        <v>858</v>
      </c>
    </row>
    <row r="93" spans="1:5" ht="12.75">
      <c r="A93" s="30" t="s">
        <v>42</v>
      </c>
      <c r="E93" s="31" t="s">
        <v>49</v>
      </c>
    </row>
    <row r="94" spans="1:5" ht="51">
      <c r="A94" t="s">
        <v>44</v>
      </c>
      <c r="E94" s="29" t="s">
        <v>859</v>
      </c>
    </row>
    <row r="95" spans="1:16" ht="12.75">
      <c r="A95" s="19" t="s">
        <v>35</v>
      </c>
      <c s="23" t="s">
        <v>209</v>
      </c>
      <c s="23" t="s">
        <v>818</v>
      </c>
      <c s="19" t="s">
        <v>37</v>
      </c>
      <c s="24" t="s">
        <v>819</v>
      </c>
      <c s="25" t="s">
        <v>158</v>
      </c>
      <c s="26">
        <v>13.6</v>
      </c>
      <c s="27">
        <v>0</v>
      </c>
      <c s="27">
        <f>ROUND(ROUND(H95,2)*ROUND(G95,3),2)</f>
      </c>
      <c r="O95">
        <f>(I95*21)/100</f>
      </c>
      <c t="s">
        <v>13</v>
      </c>
    </row>
    <row r="96" spans="1:5" ht="12.75">
      <c r="A96" s="28" t="s">
        <v>40</v>
      </c>
      <c r="E96" s="29" t="s">
        <v>820</v>
      </c>
    </row>
    <row r="97" spans="1:5" ht="12.75">
      <c r="A97" s="30" t="s">
        <v>42</v>
      </c>
      <c r="E97" s="31" t="s">
        <v>851</v>
      </c>
    </row>
    <row r="98" spans="1:5" ht="51">
      <c r="A98" t="s">
        <v>44</v>
      </c>
      <c r="E98" s="29" t="s">
        <v>814</v>
      </c>
    </row>
    <row r="99" spans="1:16" ht="12.75">
      <c r="A99" s="19" t="s">
        <v>35</v>
      </c>
      <c s="23" t="s">
        <v>215</v>
      </c>
      <c s="23" t="s">
        <v>860</v>
      </c>
      <c s="19" t="s">
        <v>37</v>
      </c>
      <c s="24" t="s">
        <v>861</v>
      </c>
      <c s="25" t="s">
        <v>158</v>
      </c>
      <c s="26">
        <v>50</v>
      </c>
      <c s="27">
        <v>0</v>
      </c>
      <c s="27">
        <f>ROUND(ROUND(H99,2)*ROUND(G99,3),2)</f>
      </c>
      <c r="O99">
        <f>(I99*21)/100</f>
      </c>
      <c t="s">
        <v>13</v>
      </c>
    </row>
    <row r="100" spans="1:5" ht="12.75">
      <c r="A100" s="28" t="s">
        <v>40</v>
      </c>
      <c r="E100" s="29" t="s">
        <v>862</v>
      </c>
    </row>
    <row r="101" spans="1:5" ht="12.75">
      <c r="A101" s="30" t="s">
        <v>42</v>
      </c>
      <c r="E101" s="31" t="s">
        <v>854</v>
      </c>
    </row>
    <row r="102" spans="1:5" ht="51">
      <c r="A102" t="s">
        <v>44</v>
      </c>
      <c r="E102" s="29" t="s">
        <v>814</v>
      </c>
    </row>
    <row r="103" spans="1:16" ht="12.75">
      <c r="A103" s="19" t="s">
        <v>35</v>
      </c>
      <c s="23" t="s">
        <v>221</v>
      </c>
      <c s="23" t="s">
        <v>821</v>
      </c>
      <c s="19" t="s">
        <v>37</v>
      </c>
      <c s="24" t="s">
        <v>822</v>
      </c>
      <c s="25" t="s">
        <v>158</v>
      </c>
      <c s="26">
        <v>63.6</v>
      </c>
      <c s="27">
        <v>0</v>
      </c>
      <c s="27">
        <f>ROUND(ROUND(H103,2)*ROUND(G103,3),2)</f>
      </c>
      <c r="O103">
        <f>(I103*21)/100</f>
      </c>
      <c t="s">
        <v>13</v>
      </c>
    </row>
    <row r="104" spans="1:5" ht="38.25">
      <c r="A104" s="28" t="s">
        <v>40</v>
      </c>
      <c r="E104" s="29" t="s">
        <v>823</v>
      </c>
    </row>
    <row r="105" spans="1:5" ht="12.75">
      <c r="A105" s="30" t="s">
        <v>42</v>
      </c>
      <c r="E105" s="31" t="s">
        <v>863</v>
      </c>
    </row>
    <row r="106" spans="1:5" ht="25.5">
      <c r="A106" t="s">
        <v>44</v>
      </c>
      <c r="E106" s="29" t="s">
        <v>825</v>
      </c>
    </row>
    <row r="107" spans="1:18" ht="12.75" customHeight="1">
      <c r="A107" s="5" t="s">
        <v>33</v>
      </c>
      <c s="5"/>
      <c s="35" t="s">
        <v>30</v>
      </c>
      <c s="5"/>
      <c s="21" t="s">
        <v>412</v>
      </c>
      <c s="5"/>
      <c s="5"/>
      <c s="5"/>
      <c s="36">
        <f>0+Q107</f>
      </c>
      <c r="O107">
        <f>0+R107</f>
      </c>
      <c r="Q107">
        <f>0+I108+I112</f>
      </c>
      <c>
        <f>0+O108+O112</f>
      </c>
    </row>
    <row r="108" spans="1:16" ht="12.75">
      <c r="A108" s="19" t="s">
        <v>35</v>
      </c>
      <c s="23" t="s">
        <v>227</v>
      </c>
      <c s="23" t="s">
        <v>490</v>
      </c>
      <c s="19" t="s">
        <v>37</v>
      </c>
      <c s="24" t="s">
        <v>491</v>
      </c>
      <c s="25" t="s">
        <v>158</v>
      </c>
      <c s="26">
        <v>135</v>
      </c>
      <c s="27">
        <v>0</v>
      </c>
      <c s="27">
        <f>ROUND(ROUND(H108,2)*ROUND(G108,3),2)</f>
      </c>
      <c r="O108">
        <f>(I108*21)/100</f>
      </c>
      <c t="s">
        <v>13</v>
      </c>
    </row>
    <row r="109" spans="1:5" ht="38.25">
      <c r="A109" s="28" t="s">
        <v>40</v>
      </c>
      <c r="E109" s="29" t="s">
        <v>864</v>
      </c>
    </row>
    <row r="110" spans="1:5" ht="12.75">
      <c r="A110" s="30" t="s">
        <v>42</v>
      </c>
      <c r="E110" s="31" t="s">
        <v>865</v>
      </c>
    </row>
    <row r="111" spans="1:5" ht="25.5">
      <c r="A111" t="s">
        <v>44</v>
      </c>
      <c r="E111" s="29" t="s">
        <v>494</v>
      </c>
    </row>
    <row r="112" spans="1:16" ht="12.75">
      <c r="A112" s="19" t="s">
        <v>35</v>
      </c>
      <c s="23" t="s">
        <v>233</v>
      </c>
      <c s="23" t="s">
        <v>496</v>
      </c>
      <c s="19" t="s">
        <v>37</v>
      </c>
      <c s="24" t="s">
        <v>497</v>
      </c>
      <c s="25" t="s">
        <v>158</v>
      </c>
      <c s="26">
        <v>135</v>
      </c>
      <c s="27">
        <v>0</v>
      </c>
      <c s="27">
        <f>ROUND(ROUND(H112,2)*ROUND(G112,3),2)</f>
      </c>
      <c r="O112">
        <f>(I112*21)/100</f>
      </c>
      <c t="s">
        <v>13</v>
      </c>
    </row>
    <row r="113" spans="1:5" ht="51">
      <c r="A113" s="28" t="s">
        <v>40</v>
      </c>
      <c r="E113" s="29" t="s">
        <v>866</v>
      </c>
    </row>
    <row r="114" spans="1:5" ht="12.75">
      <c r="A114" s="30" t="s">
        <v>42</v>
      </c>
      <c r="E114" s="31" t="s">
        <v>865</v>
      </c>
    </row>
    <row r="115" spans="1:5" ht="38.25">
      <c r="A115" t="s">
        <v>44</v>
      </c>
      <c r="E115" s="29" t="s">
        <v>500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